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valtion.fi\Yhteiset tiedostot\VM\KAO\Kuntatalous\Kunnan pp vos\Lait, as. ja päät\Päätökset\2021\Nettiin\"/>
    </mc:Choice>
  </mc:AlternateContent>
  <bookViews>
    <workbookView xWindow="-105" yWindow="-105" windowWidth="38625" windowHeight="21225" tabRatio="904"/>
  </bookViews>
  <sheets>
    <sheet name="Sammanfattning" sheetId="7" r:id="rId1"/>
    <sheet name="Kalk. kostnader ÅLDERSSTRUKTUR" sheetId="8" r:id="rId2"/>
    <sheet name="Kalk. kostnader ANDRA KRITERIER" sheetId="9" r:id="rId3"/>
    <sheet name="Tilläggsdelar" sheetId="10" r:id="rId4"/>
    <sheet name="Minskningar och höjningar" sheetId="11" r:id="rId5"/>
    <sheet name="Skatteutjämning" sheetId="12" r:id="rId6"/>
    <sheet name="Hemkommunsersättningar" sheetId="13" r:id="rId7"/>
    <sheet name="Skattekomp." sheetId="14" r:id="rId8"/>
    <sheet name="Grundpriser" sheetId="15" r:id="rId9"/>
  </sheets>
  <definedNames>
    <definedName name="_xlnm.Print_Area" localSheetId="6">Hemkommunsersättningar!$A:$F</definedName>
    <definedName name="_xlnm.Print_Area" localSheetId="2">'Kalk. kostnader ANDRA KRITERIER'!$A:$AG</definedName>
    <definedName name="_xlnm.Print_Area" localSheetId="1">'Kalk. kostnader ÅLDERSSTRUKTUR'!$A:$V</definedName>
    <definedName name="_xlnm.Print_Area" localSheetId="4">'Minskningar och höjningar'!$A:$W</definedName>
    <definedName name="_xlnm.Print_Area" localSheetId="0">Sammanfattning!$A:$T</definedName>
    <definedName name="_xlnm.Print_Area" localSheetId="3">Tilläggsdelar!$A:$O</definedName>
    <definedName name="_xlnm.Print_Titles" localSheetId="6">Hemkommunsersättningar!$4:$6</definedName>
    <definedName name="_xlnm.Print_Titles" localSheetId="2">'Kalk. kostnader ANDRA KRITERIER'!$A:$B,'Kalk. kostnader ANDRA KRITERIER'!$5:$11</definedName>
    <definedName name="_xlnm.Print_Titles" localSheetId="1">'Kalk. kostnader ÅLDERSSTRUKTUR'!$4:$6</definedName>
    <definedName name="_xlnm.Print_Titles" localSheetId="4">'Minskningar och höjningar'!$3:$5</definedName>
    <definedName name="_xlnm.Print_Titles" localSheetId="0">Sammanfattning!$6:$7</definedName>
    <definedName name="_xlnm.Print_Titles" localSheetId="3">Tilläggsdelar!$4:$7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7" i="7" l="1"/>
  <c r="R7" i="7"/>
  <c r="T7" i="14" l="1"/>
  <c r="T8" i="14"/>
  <c r="T9" i="14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T40" i="14"/>
  <c r="T41" i="14"/>
  <c r="T42" i="14"/>
  <c r="T43" i="14"/>
  <c r="T44" i="14"/>
  <c r="T45" i="14"/>
  <c r="T46" i="14"/>
  <c r="T47" i="14"/>
  <c r="T48" i="14"/>
  <c r="T49" i="14"/>
  <c r="T50" i="14"/>
  <c r="T51" i="14"/>
  <c r="T52" i="14"/>
  <c r="T53" i="14"/>
  <c r="T54" i="14"/>
  <c r="T55" i="14"/>
  <c r="T56" i="14"/>
  <c r="T57" i="14"/>
  <c r="T58" i="14"/>
  <c r="T59" i="14"/>
  <c r="T60" i="14"/>
  <c r="T61" i="14"/>
  <c r="T62" i="14"/>
  <c r="T63" i="14"/>
  <c r="T64" i="14"/>
  <c r="T65" i="14"/>
  <c r="T66" i="14"/>
  <c r="T67" i="14"/>
  <c r="T68" i="14"/>
  <c r="T69" i="14"/>
  <c r="T70" i="14"/>
  <c r="T71" i="14"/>
  <c r="T72" i="14"/>
  <c r="T73" i="14"/>
  <c r="T74" i="14"/>
  <c r="T75" i="14"/>
  <c r="T76" i="14"/>
  <c r="T77" i="14"/>
  <c r="T78" i="14"/>
  <c r="T79" i="14"/>
  <c r="T80" i="14"/>
  <c r="T81" i="14"/>
  <c r="T82" i="14"/>
  <c r="T83" i="14"/>
  <c r="T84" i="14"/>
  <c r="T85" i="14"/>
  <c r="T86" i="14"/>
  <c r="T87" i="14"/>
  <c r="T88" i="14"/>
  <c r="T89" i="14"/>
  <c r="T90" i="14"/>
  <c r="T91" i="14"/>
  <c r="T92" i="14"/>
  <c r="T93" i="14"/>
  <c r="T94" i="14"/>
  <c r="T95" i="14"/>
  <c r="T96" i="14"/>
  <c r="T97" i="14"/>
  <c r="T98" i="14"/>
  <c r="T99" i="14"/>
  <c r="T100" i="14"/>
  <c r="T101" i="14"/>
  <c r="T102" i="14"/>
  <c r="T103" i="14"/>
  <c r="T104" i="14"/>
  <c r="T105" i="14"/>
  <c r="T106" i="14"/>
  <c r="T107" i="14"/>
  <c r="T108" i="14"/>
  <c r="T109" i="14"/>
  <c r="T110" i="14"/>
  <c r="T111" i="14"/>
  <c r="T112" i="14"/>
  <c r="T113" i="14"/>
  <c r="T114" i="14"/>
  <c r="T115" i="14"/>
  <c r="T116" i="14"/>
  <c r="T117" i="14"/>
  <c r="T118" i="14"/>
  <c r="T119" i="14"/>
  <c r="T120" i="14"/>
  <c r="T121" i="14"/>
  <c r="T122" i="14"/>
  <c r="T123" i="14"/>
  <c r="T124" i="14"/>
  <c r="T125" i="14"/>
  <c r="T126" i="14"/>
  <c r="T127" i="14"/>
  <c r="T128" i="14"/>
  <c r="T129" i="14"/>
  <c r="T130" i="14"/>
  <c r="T131" i="14"/>
  <c r="T132" i="14"/>
  <c r="T133" i="14"/>
  <c r="T134" i="14"/>
  <c r="T135" i="14"/>
  <c r="T136" i="14"/>
  <c r="T137" i="14"/>
  <c r="T138" i="14"/>
  <c r="T139" i="14"/>
  <c r="T140" i="14"/>
  <c r="T141" i="14"/>
  <c r="T142" i="14"/>
  <c r="T143" i="14"/>
  <c r="T144" i="14"/>
  <c r="T145" i="14"/>
  <c r="T146" i="14"/>
  <c r="T147" i="14"/>
  <c r="T148" i="14"/>
  <c r="T149" i="14"/>
  <c r="T150" i="14"/>
  <c r="T151" i="14"/>
  <c r="T152" i="14"/>
  <c r="T153" i="14"/>
  <c r="T154" i="14"/>
  <c r="T155" i="14"/>
  <c r="T156" i="14"/>
  <c r="T157" i="14"/>
  <c r="T158" i="14"/>
  <c r="T159" i="14"/>
  <c r="T160" i="14"/>
  <c r="T161" i="14"/>
  <c r="T162" i="14"/>
  <c r="T163" i="14"/>
  <c r="T164" i="14"/>
  <c r="T165" i="14"/>
  <c r="T166" i="14"/>
  <c r="T167" i="14"/>
  <c r="T168" i="14"/>
  <c r="T169" i="14"/>
  <c r="T170" i="14"/>
  <c r="T171" i="14"/>
  <c r="T172" i="14"/>
  <c r="T173" i="14"/>
  <c r="T174" i="14"/>
  <c r="T175" i="14"/>
  <c r="T176" i="14"/>
  <c r="T177" i="14"/>
  <c r="T178" i="14"/>
  <c r="T179" i="14"/>
  <c r="T180" i="14"/>
  <c r="T181" i="14"/>
  <c r="T182" i="14"/>
  <c r="T183" i="14"/>
  <c r="T184" i="14"/>
  <c r="T185" i="14"/>
  <c r="T186" i="14"/>
  <c r="T187" i="14"/>
  <c r="T188" i="14"/>
  <c r="T189" i="14"/>
  <c r="T190" i="14"/>
  <c r="T191" i="14"/>
  <c r="T192" i="14"/>
  <c r="T193" i="14"/>
  <c r="T194" i="14"/>
  <c r="T195" i="14"/>
  <c r="T196" i="14"/>
  <c r="T197" i="14"/>
  <c r="T198" i="14"/>
  <c r="T199" i="14"/>
  <c r="T200" i="14"/>
  <c r="T201" i="14"/>
  <c r="T202" i="14"/>
  <c r="T203" i="14"/>
  <c r="T204" i="14"/>
  <c r="T205" i="14"/>
  <c r="T206" i="14"/>
  <c r="T207" i="14"/>
  <c r="T208" i="14"/>
  <c r="T209" i="14"/>
  <c r="T210" i="14"/>
  <c r="T211" i="14"/>
  <c r="T212" i="14"/>
  <c r="T213" i="14"/>
  <c r="T214" i="14"/>
  <c r="T215" i="14"/>
  <c r="T216" i="14"/>
  <c r="T217" i="14"/>
  <c r="T218" i="14"/>
  <c r="T219" i="14"/>
  <c r="T220" i="14"/>
  <c r="T221" i="14"/>
  <c r="T222" i="14"/>
  <c r="T223" i="14"/>
  <c r="T224" i="14"/>
  <c r="T225" i="14"/>
  <c r="T226" i="14"/>
  <c r="T227" i="14"/>
  <c r="T228" i="14"/>
  <c r="T229" i="14"/>
  <c r="T230" i="14"/>
  <c r="T231" i="14"/>
  <c r="T232" i="14"/>
  <c r="T233" i="14"/>
  <c r="T234" i="14"/>
  <c r="T235" i="14"/>
  <c r="T236" i="14"/>
  <c r="T237" i="14"/>
  <c r="T238" i="14"/>
  <c r="T239" i="14"/>
  <c r="T240" i="14"/>
  <c r="T241" i="14"/>
  <c r="T242" i="14"/>
  <c r="T243" i="14"/>
  <c r="T244" i="14"/>
  <c r="T245" i="14"/>
  <c r="T246" i="14"/>
  <c r="T247" i="14"/>
  <c r="T248" i="14"/>
  <c r="T249" i="14"/>
  <c r="T250" i="14"/>
  <c r="T251" i="14"/>
  <c r="T252" i="14"/>
  <c r="T253" i="14"/>
  <c r="T254" i="14"/>
  <c r="T255" i="14"/>
  <c r="T256" i="14"/>
  <c r="T257" i="14"/>
  <c r="T258" i="14"/>
  <c r="T259" i="14"/>
  <c r="T260" i="14"/>
  <c r="T261" i="14"/>
  <c r="T262" i="14"/>
  <c r="T263" i="14"/>
  <c r="T264" i="14"/>
  <c r="T265" i="14"/>
  <c r="T266" i="14"/>
  <c r="T267" i="14"/>
  <c r="T268" i="14"/>
  <c r="T269" i="14"/>
  <c r="T270" i="14"/>
  <c r="T271" i="14"/>
  <c r="T272" i="14"/>
  <c r="T273" i="14"/>
  <c r="T274" i="14"/>
  <c r="T275" i="14"/>
  <c r="T276" i="14"/>
  <c r="T277" i="14"/>
  <c r="T278" i="14"/>
  <c r="T279" i="14"/>
  <c r="T280" i="14"/>
  <c r="T281" i="14"/>
  <c r="T282" i="14"/>
  <c r="T283" i="14"/>
  <c r="T284" i="14"/>
  <c r="T285" i="14"/>
  <c r="T286" i="14"/>
  <c r="T287" i="14"/>
  <c r="T288" i="14"/>
  <c r="T289" i="14"/>
  <c r="T290" i="14"/>
  <c r="T291" i="14"/>
  <c r="T292" i="14"/>
  <c r="T293" i="14"/>
  <c r="T294" i="14"/>
  <c r="T295" i="14"/>
  <c r="T296" i="14"/>
  <c r="T297" i="14"/>
  <c r="T298" i="14"/>
  <c r="T299" i="14"/>
  <c r="T8" i="7" l="1"/>
  <c r="V298" i="11" l="1"/>
  <c r="V297" i="11"/>
  <c r="V296" i="11"/>
  <c r="V295" i="11"/>
  <c r="V294" i="11"/>
  <c r="V293" i="11"/>
  <c r="V292" i="11"/>
  <c r="V291" i="11"/>
  <c r="V290" i="11"/>
  <c r="V289" i="11"/>
  <c r="V288" i="11"/>
  <c r="V287" i="11"/>
  <c r="V286" i="11"/>
  <c r="V285" i="11"/>
  <c r="V284" i="11"/>
  <c r="V283" i="11"/>
  <c r="V282" i="11"/>
  <c r="V281" i="11"/>
  <c r="V280" i="11"/>
  <c r="V279" i="11"/>
  <c r="V278" i="11"/>
  <c r="V277" i="11"/>
  <c r="V276" i="11"/>
  <c r="V275" i="11"/>
  <c r="V274" i="11"/>
  <c r="V273" i="11"/>
  <c r="V272" i="11"/>
  <c r="V271" i="11"/>
  <c r="V270" i="11"/>
  <c r="V269" i="11"/>
  <c r="V268" i="11"/>
  <c r="V267" i="11"/>
  <c r="V266" i="11"/>
  <c r="V265" i="11"/>
  <c r="V264" i="11"/>
  <c r="V263" i="11"/>
  <c r="V262" i="11"/>
  <c r="V261" i="11"/>
  <c r="V260" i="11"/>
  <c r="V259" i="11"/>
  <c r="V258" i="11"/>
  <c r="V257" i="11"/>
  <c r="V256" i="11"/>
  <c r="V255" i="11"/>
  <c r="V254" i="11"/>
  <c r="V253" i="11"/>
  <c r="V252" i="11"/>
  <c r="V251" i="11"/>
  <c r="V250" i="11"/>
  <c r="V249" i="11"/>
  <c r="V248" i="11"/>
  <c r="V247" i="11"/>
  <c r="V246" i="11"/>
  <c r="V245" i="11"/>
  <c r="V244" i="11"/>
  <c r="V243" i="11"/>
  <c r="V242" i="11"/>
  <c r="V241" i="11"/>
  <c r="V240" i="11"/>
  <c r="V239" i="11"/>
  <c r="V238" i="11"/>
  <c r="V237" i="11"/>
  <c r="V236" i="11"/>
  <c r="V235" i="11"/>
  <c r="V234" i="11"/>
  <c r="V233" i="11"/>
  <c r="V232" i="11"/>
  <c r="V231" i="11"/>
  <c r="V230" i="11"/>
  <c r="V229" i="11"/>
  <c r="V228" i="11"/>
  <c r="V227" i="11"/>
  <c r="V226" i="11"/>
  <c r="V225" i="11"/>
  <c r="V224" i="11"/>
  <c r="V223" i="11"/>
  <c r="V222" i="11"/>
  <c r="V221" i="11"/>
  <c r="V220" i="11"/>
  <c r="V219" i="11"/>
  <c r="V218" i="11"/>
  <c r="V217" i="11"/>
  <c r="V216" i="11"/>
  <c r="V215" i="11"/>
  <c r="V214" i="11"/>
  <c r="V213" i="11"/>
  <c r="V212" i="11"/>
  <c r="V211" i="11"/>
  <c r="V210" i="11"/>
  <c r="V209" i="11"/>
  <c r="V208" i="11"/>
  <c r="V207" i="11"/>
  <c r="V206" i="11"/>
  <c r="V205" i="11"/>
  <c r="V204" i="11"/>
  <c r="V203" i="11"/>
  <c r="V202" i="11"/>
  <c r="V201" i="11"/>
  <c r="V200" i="11"/>
  <c r="V199" i="11"/>
  <c r="V198" i="11"/>
  <c r="V197" i="11"/>
  <c r="V196" i="11"/>
  <c r="V195" i="11"/>
  <c r="V194" i="11"/>
  <c r="V193" i="11"/>
  <c r="V192" i="11"/>
  <c r="V191" i="11"/>
  <c r="V190" i="11"/>
  <c r="V189" i="11"/>
  <c r="V188" i="11"/>
  <c r="V187" i="11"/>
  <c r="V186" i="11"/>
  <c r="V185" i="11"/>
  <c r="V184" i="11"/>
  <c r="V183" i="11"/>
  <c r="V182" i="11"/>
  <c r="V181" i="11"/>
  <c r="V180" i="11"/>
  <c r="V179" i="11"/>
  <c r="V178" i="11"/>
  <c r="V177" i="11"/>
  <c r="V176" i="11"/>
  <c r="V175" i="11"/>
  <c r="V174" i="11"/>
  <c r="V173" i="11"/>
  <c r="V172" i="11"/>
  <c r="V171" i="11"/>
  <c r="V170" i="11"/>
  <c r="V169" i="11"/>
  <c r="V168" i="11"/>
  <c r="V167" i="11"/>
  <c r="V166" i="11"/>
  <c r="V165" i="11"/>
  <c r="V164" i="11"/>
  <c r="V163" i="11"/>
  <c r="V162" i="11"/>
  <c r="V161" i="11"/>
  <c r="V160" i="11"/>
  <c r="V159" i="11"/>
  <c r="V158" i="11"/>
  <c r="V157" i="11"/>
  <c r="V156" i="11"/>
  <c r="V155" i="11"/>
  <c r="V154" i="11"/>
  <c r="V153" i="11"/>
  <c r="V152" i="11"/>
  <c r="V151" i="11"/>
  <c r="V150" i="11"/>
  <c r="V149" i="11"/>
  <c r="V148" i="11"/>
  <c r="V147" i="11"/>
  <c r="V146" i="11"/>
  <c r="V145" i="11"/>
  <c r="V144" i="11"/>
  <c r="V143" i="11"/>
  <c r="V142" i="11"/>
  <c r="V141" i="11"/>
  <c r="V140" i="11"/>
  <c r="V139" i="11"/>
  <c r="V138" i="11"/>
  <c r="V137" i="11"/>
  <c r="V136" i="11"/>
  <c r="V135" i="11"/>
  <c r="V134" i="11"/>
  <c r="V133" i="11"/>
  <c r="V132" i="11"/>
  <c r="V131" i="11"/>
  <c r="V130" i="11"/>
  <c r="V129" i="11"/>
  <c r="V128" i="11"/>
  <c r="V127" i="11"/>
  <c r="V126" i="11"/>
  <c r="V125" i="11"/>
  <c r="V124" i="11"/>
  <c r="V123" i="11"/>
  <c r="V122" i="11"/>
  <c r="V121" i="11"/>
  <c r="V120" i="11"/>
  <c r="V119" i="11"/>
  <c r="V118" i="11"/>
  <c r="V117" i="11"/>
  <c r="V116" i="11"/>
  <c r="V115" i="11"/>
  <c r="V114" i="11"/>
  <c r="V113" i="11"/>
  <c r="V112" i="11"/>
  <c r="V111" i="11"/>
  <c r="V110" i="11"/>
  <c r="V109" i="11"/>
  <c r="V108" i="11"/>
  <c r="V107" i="11"/>
  <c r="V106" i="11"/>
  <c r="V105" i="11"/>
  <c r="V104" i="11"/>
  <c r="V103" i="11"/>
  <c r="V102" i="11"/>
  <c r="V101" i="11"/>
  <c r="V100" i="11"/>
  <c r="V99" i="11"/>
  <c r="V98" i="11"/>
  <c r="V97" i="11"/>
  <c r="V96" i="11"/>
  <c r="V95" i="11"/>
  <c r="V94" i="11"/>
  <c r="V93" i="11"/>
  <c r="V92" i="11"/>
  <c r="V91" i="11"/>
  <c r="V90" i="11"/>
  <c r="V89" i="11"/>
  <c r="V88" i="11"/>
  <c r="V87" i="11"/>
  <c r="V86" i="11"/>
  <c r="V85" i="11"/>
  <c r="V84" i="11"/>
  <c r="V83" i="11"/>
  <c r="V82" i="11"/>
  <c r="V81" i="11"/>
  <c r="V80" i="11"/>
  <c r="V79" i="11"/>
  <c r="V78" i="11"/>
  <c r="V77" i="11"/>
  <c r="V76" i="11"/>
  <c r="V75" i="11"/>
  <c r="V74" i="11"/>
  <c r="V73" i="11"/>
  <c r="V72" i="11"/>
  <c r="V71" i="11"/>
  <c r="V70" i="11"/>
  <c r="V69" i="11"/>
  <c r="V68" i="11"/>
  <c r="V67" i="11"/>
  <c r="V66" i="11"/>
  <c r="V65" i="11"/>
  <c r="V64" i="11"/>
  <c r="V63" i="11"/>
  <c r="V62" i="11"/>
  <c r="V61" i="11"/>
  <c r="V60" i="11"/>
  <c r="V59" i="11"/>
  <c r="V58" i="11"/>
  <c r="V57" i="11"/>
  <c r="V56" i="11"/>
  <c r="V55" i="11"/>
  <c r="V54" i="11"/>
  <c r="V53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V8" i="11"/>
  <c r="V7" i="11"/>
  <c r="V6" i="11"/>
  <c r="U5" i="11"/>
  <c r="T5" i="11"/>
  <c r="S5" i="11"/>
  <c r="R5" i="11"/>
  <c r="Q5" i="11"/>
  <c r="P5" i="11"/>
  <c r="O5" i="11"/>
  <c r="N298" i="11"/>
  <c r="N297" i="11"/>
  <c r="N296" i="11"/>
  <c r="N295" i="11"/>
  <c r="N294" i="11"/>
  <c r="N293" i="11"/>
  <c r="N292" i="11"/>
  <c r="N291" i="11"/>
  <c r="N290" i="11"/>
  <c r="N289" i="11"/>
  <c r="N288" i="11"/>
  <c r="N287" i="11"/>
  <c r="N286" i="11"/>
  <c r="N285" i="11"/>
  <c r="N284" i="11"/>
  <c r="N283" i="11"/>
  <c r="N282" i="11"/>
  <c r="N281" i="11"/>
  <c r="N280" i="11"/>
  <c r="N279" i="11"/>
  <c r="N278" i="11"/>
  <c r="N277" i="11"/>
  <c r="N276" i="11"/>
  <c r="N275" i="11"/>
  <c r="N274" i="11"/>
  <c r="N273" i="11"/>
  <c r="N272" i="11"/>
  <c r="N271" i="11"/>
  <c r="N270" i="11"/>
  <c r="N269" i="11"/>
  <c r="N268" i="11"/>
  <c r="N267" i="11"/>
  <c r="N266" i="11"/>
  <c r="N265" i="11"/>
  <c r="N264" i="11"/>
  <c r="N263" i="11"/>
  <c r="N262" i="11"/>
  <c r="N261" i="11"/>
  <c r="N260" i="11"/>
  <c r="N259" i="11"/>
  <c r="N258" i="11"/>
  <c r="N257" i="11"/>
  <c r="N256" i="11"/>
  <c r="N255" i="11"/>
  <c r="N254" i="11"/>
  <c r="N253" i="11"/>
  <c r="N252" i="11"/>
  <c r="N251" i="11"/>
  <c r="N250" i="11"/>
  <c r="N249" i="11"/>
  <c r="N248" i="11"/>
  <c r="N247" i="11"/>
  <c r="N246" i="11"/>
  <c r="N245" i="11"/>
  <c r="N244" i="11"/>
  <c r="N243" i="11"/>
  <c r="N242" i="11"/>
  <c r="N241" i="11"/>
  <c r="N240" i="11"/>
  <c r="N239" i="11"/>
  <c r="N238" i="11"/>
  <c r="N237" i="11"/>
  <c r="N236" i="11"/>
  <c r="N235" i="11"/>
  <c r="N234" i="11"/>
  <c r="N233" i="11"/>
  <c r="N232" i="11"/>
  <c r="N231" i="11"/>
  <c r="N230" i="11"/>
  <c r="N229" i="11"/>
  <c r="N228" i="11"/>
  <c r="N227" i="11"/>
  <c r="N226" i="11"/>
  <c r="N225" i="11"/>
  <c r="N224" i="11"/>
  <c r="N223" i="11"/>
  <c r="N222" i="11"/>
  <c r="N221" i="11"/>
  <c r="N220" i="11"/>
  <c r="N219" i="11"/>
  <c r="N218" i="11"/>
  <c r="N217" i="11"/>
  <c r="N216" i="11"/>
  <c r="N215" i="11"/>
  <c r="N214" i="11"/>
  <c r="N213" i="11"/>
  <c r="N212" i="11"/>
  <c r="N211" i="11"/>
  <c r="N210" i="11"/>
  <c r="N209" i="11"/>
  <c r="N208" i="11"/>
  <c r="N207" i="11"/>
  <c r="N206" i="11"/>
  <c r="N205" i="11"/>
  <c r="N204" i="11"/>
  <c r="N203" i="11"/>
  <c r="N202" i="11"/>
  <c r="N201" i="11"/>
  <c r="N200" i="11"/>
  <c r="N199" i="11"/>
  <c r="N198" i="11"/>
  <c r="N197" i="11"/>
  <c r="N196" i="11"/>
  <c r="N195" i="11"/>
  <c r="N194" i="11"/>
  <c r="N193" i="11"/>
  <c r="N192" i="11"/>
  <c r="N191" i="11"/>
  <c r="N190" i="11"/>
  <c r="N189" i="11"/>
  <c r="N188" i="11"/>
  <c r="N187" i="11"/>
  <c r="N186" i="11"/>
  <c r="N185" i="11"/>
  <c r="N184" i="11"/>
  <c r="N183" i="11"/>
  <c r="N182" i="11"/>
  <c r="N181" i="11"/>
  <c r="N180" i="11"/>
  <c r="N179" i="11"/>
  <c r="N178" i="11"/>
  <c r="N177" i="11"/>
  <c r="N176" i="11"/>
  <c r="N175" i="11"/>
  <c r="N174" i="11"/>
  <c r="N173" i="11"/>
  <c r="N172" i="11"/>
  <c r="N171" i="11"/>
  <c r="N170" i="11"/>
  <c r="N169" i="11"/>
  <c r="N168" i="11"/>
  <c r="N167" i="11"/>
  <c r="N166" i="11"/>
  <c r="N165" i="11"/>
  <c r="N164" i="11"/>
  <c r="N163" i="11"/>
  <c r="N162" i="11"/>
  <c r="N161" i="11"/>
  <c r="N160" i="11"/>
  <c r="N159" i="11"/>
  <c r="N158" i="11"/>
  <c r="N157" i="11"/>
  <c r="N156" i="11"/>
  <c r="N155" i="11"/>
  <c r="N154" i="11"/>
  <c r="N153" i="11"/>
  <c r="N152" i="11"/>
  <c r="N151" i="11"/>
  <c r="N150" i="11"/>
  <c r="N149" i="11"/>
  <c r="N148" i="11"/>
  <c r="N147" i="11"/>
  <c r="N146" i="11"/>
  <c r="N145" i="11"/>
  <c r="N144" i="11"/>
  <c r="N143" i="11"/>
  <c r="N142" i="11"/>
  <c r="N141" i="11"/>
  <c r="N140" i="11"/>
  <c r="N139" i="11"/>
  <c r="N138" i="11"/>
  <c r="N137" i="11"/>
  <c r="N136" i="11"/>
  <c r="N135" i="11"/>
  <c r="N134" i="11"/>
  <c r="N133" i="11"/>
  <c r="N132" i="11"/>
  <c r="N131" i="11"/>
  <c r="N130" i="11"/>
  <c r="N129" i="11"/>
  <c r="N128" i="11"/>
  <c r="N127" i="11"/>
  <c r="N126" i="11"/>
  <c r="N125" i="11"/>
  <c r="N124" i="11"/>
  <c r="N123" i="11"/>
  <c r="N122" i="11"/>
  <c r="N121" i="11"/>
  <c r="N120" i="11"/>
  <c r="N119" i="11"/>
  <c r="N118" i="11"/>
  <c r="N117" i="11"/>
  <c r="N116" i="11"/>
  <c r="N115" i="11"/>
  <c r="N114" i="11"/>
  <c r="N113" i="11"/>
  <c r="N112" i="11"/>
  <c r="N111" i="11"/>
  <c r="N110" i="11"/>
  <c r="N109" i="11"/>
  <c r="N108" i="11"/>
  <c r="N107" i="11"/>
  <c r="N106" i="11"/>
  <c r="N105" i="11"/>
  <c r="N104" i="11"/>
  <c r="N103" i="11"/>
  <c r="N102" i="11"/>
  <c r="N101" i="11"/>
  <c r="N100" i="11"/>
  <c r="N99" i="11"/>
  <c r="N98" i="11"/>
  <c r="N97" i="11"/>
  <c r="N96" i="11"/>
  <c r="N95" i="11"/>
  <c r="N94" i="11"/>
  <c r="N93" i="11"/>
  <c r="N92" i="11"/>
  <c r="N91" i="11"/>
  <c r="N90" i="11"/>
  <c r="N89" i="11"/>
  <c r="N88" i="11"/>
  <c r="N87" i="11"/>
  <c r="N86" i="11"/>
  <c r="N85" i="11"/>
  <c r="N84" i="11"/>
  <c r="N83" i="11"/>
  <c r="N82" i="11"/>
  <c r="N81" i="11"/>
  <c r="N80" i="11"/>
  <c r="N79" i="11"/>
  <c r="N78" i="11"/>
  <c r="N77" i="11"/>
  <c r="N76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63" i="11"/>
  <c r="N62" i="11"/>
  <c r="N61" i="11"/>
  <c r="N60" i="11"/>
  <c r="N59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M5" i="11"/>
  <c r="L5" i="11"/>
  <c r="K5" i="11"/>
  <c r="J5" i="11"/>
  <c r="I5" i="11"/>
  <c r="H5" i="11"/>
  <c r="G5" i="11"/>
  <c r="F5" i="11"/>
  <c r="E5" i="11"/>
  <c r="D5" i="11"/>
  <c r="C5" i="11"/>
  <c r="W11" i="11" l="1"/>
  <c r="W19" i="11"/>
  <c r="W27" i="11"/>
  <c r="W35" i="11"/>
  <c r="W43" i="11"/>
  <c r="W51" i="11"/>
  <c r="W59" i="11"/>
  <c r="W67" i="11"/>
  <c r="W75" i="11"/>
  <c r="W83" i="11"/>
  <c r="W91" i="11"/>
  <c r="W99" i="11"/>
  <c r="W107" i="11"/>
  <c r="W115" i="11"/>
  <c r="W123" i="11"/>
  <c r="W131" i="11"/>
  <c r="W139" i="11"/>
  <c r="W147" i="11"/>
  <c r="W155" i="11"/>
  <c r="W163" i="11"/>
  <c r="W171" i="11"/>
  <c r="W179" i="11"/>
  <c r="W187" i="11"/>
  <c r="W195" i="11"/>
  <c r="W203" i="11"/>
  <c r="W211" i="11"/>
  <c r="W219" i="11"/>
  <c r="W227" i="11"/>
  <c r="W235" i="11"/>
  <c r="W243" i="11"/>
  <c r="W251" i="11"/>
  <c r="W259" i="11"/>
  <c r="W267" i="11"/>
  <c r="W275" i="11"/>
  <c r="W283" i="11"/>
  <c r="W291" i="11"/>
  <c r="W12" i="11"/>
  <c r="W20" i="11"/>
  <c r="W28" i="11"/>
  <c r="W36" i="11"/>
  <c r="W44" i="11"/>
  <c r="W52" i="11"/>
  <c r="W60" i="11"/>
  <c r="W68" i="11"/>
  <c r="W76" i="11"/>
  <c r="W84" i="11"/>
  <c r="W92" i="11"/>
  <c r="W100" i="11"/>
  <c r="W108" i="11"/>
  <c r="W116" i="11"/>
  <c r="W124" i="11"/>
  <c r="W132" i="11"/>
  <c r="W140" i="11"/>
  <c r="W148" i="11"/>
  <c r="W156" i="11"/>
  <c r="W164" i="11"/>
  <c r="W172" i="11"/>
  <c r="W180" i="11"/>
  <c r="W188" i="11"/>
  <c r="W196" i="11"/>
  <c r="W204" i="11"/>
  <c r="W212" i="11"/>
  <c r="W220" i="11"/>
  <c r="W228" i="11"/>
  <c r="W236" i="11"/>
  <c r="W244" i="11"/>
  <c r="W252" i="11"/>
  <c r="W260" i="11"/>
  <c r="W268" i="11"/>
  <c r="W276" i="11"/>
  <c r="W284" i="11"/>
  <c r="W292" i="11"/>
  <c r="W6" i="11"/>
  <c r="W13" i="11"/>
  <c r="W21" i="11"/>
  <c r="W29" i="11"/>
  <c r="W37" i="11"/>
  <c r="W45" i="11"/>
  <c r="W53" i="11"/>
  <c r="W61" i="11"/>
  <c r="W69" i="11"/>
  <c r="W77" i="11"/>
  <c r="W85" i="11"/>
  <c r="W93" i="11"/>
  <c r="W101" i="11"/>
  <c r="W109" i="11"/>
  <c r="W117" i="11"/>
  <c r="W125" i="11"/>
  <c r="W133" i="11"/>
  <c r="W141" i="11"/>
  <c r="W149" i="11"/>
  <c r="W157" i="11"/>
  <c r="W165" i="11"/>
  <c r="W173" i="11"/>
  <c r="W181" i="11"/>
  <c r="W189" i="11"/>
  <c r="W197" i="11"/>
  <c r="W205" i="11"/>
  <c r="W213" i="11"/>
  <c r="W221" i="11"/>
  <c r="W229" i="11"/>
  <c r="W237" i="11"/>
  <c r="W245" i="11"/>
  <c r="W253" i="11"/>
  <c r="W261" i="11"/>
  <c r="W269" i="11"/>
  <c r="W277" i="11"/>
  <c r="W285" i="11"/>
  <c r="W293" i="11"/>
  <c r="W14" i="11"/>
  <c r="W22" i="11"/>
  <c r="W30" i="11"/>
  <c r="W38" i="11"/>
  <c r="W46" i="11"/>
  <c r="W54" i="11"/>
  <c r="W62" i="11"/>
  <c r="W70" i="11"/>
  <c r="W78" i="11"/>
  <c r="W86" i="11"/>
  <c r="W94" i="11"/>
  <c r="W102" i="11"/>
  <c r="W110" i="11"/>
  <c r="W118" i="11"/>
  <c r="W126" i="11"/>
  <c r="W134" i="11"/>
  <c r="W142" i="11"/>
  <c r="W150" i="11"/>
  <c r="W158" i="11"/>
  <c r="W166" i="11"/>
  <c r="W174" i="11"/>
  <c r="W182" i="11"/>
  <c r="W190" i="11"/>
  <c r="W198" i="11"/>
  <c r="W206" i="11"/>
  <c r="W214" i="11"/>
  <c r="W222" i="11"/>
  <c r="W230" i="11"/>
  <c r="W238" i="11"/>
  <c r="W246" i="11"/>
  <c r="W254" i="11"/>
  <c r="W262" i="11"/>
  <c r="W270" i="11"/>
  <c r="W278" i="11"/>
  <c r="W286" i="11"/>
  <c r="W294" i="11"/>
  <c r="W7" i="11"/>
  <c r="W15" i="11"/>
  <c r="W23" i="11"/>
  <c r="W31" i="11"/>
  <c r="W39" i="11"/>
  <c r="W47" i="11"/>
  <c r="W55" i="11"/>
  <c r="W63" i="11"/>
  <c r="W71" i="11"/>
  <c r="W79" i="11"/>
  <c r="W87" i="11"/>
  <c r="W95" i="11"/>
  <c r="W103" i="11"/>
  <c r="W111" i="11"/>
  <c r="W119" i="11"/>
  <c r="W127" i="11"/>
  <c r="W135" i="11"/>
  <c r="W143" i="11"/>
  <c r="W151" i="11"/>
  <c r="W159" i="11"/>
  <c r="W167" i="11"/>
  <c r="W175" i="11"/>
  <c r="W183" i="11"/>
  <c r="W191" i="11"/>
  <c r="W199" i="11"/>
  <c r="W207" i="11"/>
  <c r="W215" i="11"/>
  <c r="W223" i="11"/>
  <c r="W231" i="11"/>
  <c r="W239" i="11"/>
  <c r="W247" i="11"/>
  <c r="W255" i="11"/>
  <c r="W263" i="11"/>
  <c r="W271" i="11"/>
  <c r="W279" i="11"/>
  <c r="W287" i="11"/>
  <c r="W295" i="11"/>
  <c r="W8" i="11"/>
  <c r="W16" i="11"/>
  <c r="W24" i="11"/>
  <c r="W32" i="11"/>
  <c r="W40" i="11"/>
  <c r="W48" i="11"/>
  <c r="W56" i="11"/>
  <c r="W64" i="11"/>
  <c r="W72" i="11"/>
  <c r="W80" i="11"/>
  <c r="W88" i="11"/>
  <c r="W96" i="11"/>
  <c r="W104" i="11"/>
  <c r="W112" i="11"/>
  <c r="W120" i="11"/>
  <c r="W128" i="11"/>
  <c r="W136" i="11"/>
  <c r="W144" i="11"/>
  <c r="W152" i="11"/>
  <c r="W160" i="11"/>
  <c r="W168" i="11"/>
  <c r="W176" i="11"/>
  <c r="W184" i="11"/>
  <c r="W192" i="11"/>
  <c r="W200" i="11"/>
  <c r="W208" i="11"/>
  <c r="W216" i="11"/>
  <c r="W224" i="11"/>
  <c r="W232" i="11"/>
  <c r="W240" i="11"/>
  <c r="W248" i="11"/>
  <c r="W256" i="11"/>
  <c r="W264" i="11"/>
  <c r="W272" i="11"/>
  <c r="W280" i="11"/>
  <c r="W288" i="11"/>
  <c r="W296" i="11"/>
  <c r="W9" i="11"/>
  <c r="W17" i="11"/>
  <c r="W25" i="11"/>
  <c r="W33" i="11"/>
  <c r="W41" i="11"/>
  <c r="W49" i="11"/>
  <c r="W57" i="11"/>
  <c r="W65" i="11"/>
  <c r="W73" i="11"/>
  <c r="W81" i="11"/>
  <c r="W89" i="11"/>
  <c r="W97" i="11"/>
  <c r="W105" i="11"/>
  <c r="W113" i="11"/>
  <c r="W121" i="11"/>
  <c r="W129" i="11"/>
  <c r="W137" i="11"/>
  <c r="W145" i="11"/>
  <c r="W153" i="11"/>
  <c r="W161" i="11"/>
  <c r="W169" i="11"/>
  <c r="W177" i="11"/>
  <c r="W185" i="11"/>
  <c r="W193" i="11"/>
  <c r="W201" i="11"/>
  <c r="W209" i="11"/>
  <c r="W217" i="11"/>
  <c r="W225" i="11"/>
  <c r="W233" i="11"/>
  <c r="W241" i="11"/>
  <c r="W249" i="11"/>
  <c r="W257" i="11"/>
  <c r="W265" i="11"/>
  <c r="W273" i="11"/>
  <c r="W281" i="11"/>
  <c r="W289" i="11"/>
  <c r="W297" i="11"/>
  <c r="W10" i="11"/>
  <c r="W18" i="11"/>
  <c r="W26" i="11"/>
  <c r="W34" i="11"/>
  <c r="W42" i="11"/>
  <c r="W50" i="11"/>
  <c r="W58" i="11"/>
  <c r="W66" i="11"/>
  <c r="W74" i="11"/>
  <c r="W82" i="11"/>
  <c r="W90" i="11"/>
  <c r="W98" i="11"/>
  <c r="W106" i="11"/>
  <c r="W114" i="11"/>
  <c r="W122" i="11"/>
  <c r="W130" i="11"/>
  <c r="W138" i="11"/>
  <c r="W146" i="11"/>
  <c r="W154" i="11"/>
  <c r="W162" i="11"/>
  <c r="W170" i="11"/>
  <c r="W178" i="11"/>
  <c r="W186" i="11"/>
  <c r="W194" i="11"/>
  <c r="W202" i="11"/>
  <c r="W210" i="11"/>
  <c r="W218" i="11"/>
  <c r="W226" i="11"/>
  <c r="W234" i="11"/>
  <c r="W242" i="11"/>
  <c r="W250" i="11"/>
  <c r="W258" i="11"/>
  <c r="W266" i="11"/>
  <c r="W274" i="11"/>
  <c r="W282" i="11"/>
  <c r="W290" i="11"/>
  <c r="W298" i="11"/>
  <c r="V5" i="11"/>
  <c r="N5" i="11"/>
  <c r="S6" i="14"/>
  <c r="W5" i="11" l="1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66" i="14"/>
  <c r="O67" i="14"/>
  <c r="O68" i="14"/>
  <c r="O69" i="14"/>
  <c r="O70" i="14"/>
  <c r="O71" i="14"/>
  <c r="O72" i="14"/>
  <c r="O73" i="14"/>
  <c r="O74" i="14"/>
  <c r="O75" i="14"/>
  <c r="O76" i="14"/>
  <c r="O77" i="14"/>
  <c r="O78" i="14"/>
  <c r="O79" i="14"/>
  <c r="O80" i="14"/>
  <c r="O81" i="14"/>
  <c r="O82" i="14"/>
  <c r="O83" i="14"/>
  <c r="O84" i="14"/>
  <c r="O85" i="14"/>
  <c r="O86" i="14"/>
  <c r="O87" i="14"/>
  <c r="O88" i="14"/>
  <c r="O89" i="14"/>
  <c r="O90" i="14"/>
  <c r="O91" i="14"/>
  <c r="O92" i="14"/>
  <c r="O93" i="14"/>
  <c r="O94" i="14"/>
  <c r="O95" i="14"/>
  <c r="O96" i="14"/>
  <c r="O97" i="14"/>
  <c r="O98" i="14"/>
  <c r="O99" i="14"/>
  <c r="O100" i="14"/>
  <c r="O101" i="14"/>
  <c r="O102" i="14"/>
  <c r="O103" i="14"/>
  <c r="O104" i="14"/>
  <c r="O105" i="14"/>
  <c r="O106" i="14"/>
  <c r="O107" i="14"/>
  <c r="O108" i="14"/>
  <c r="O109" i="14"/>
  <c r="O110" i="14"/>
  <c r="O111" i="14"/>
  <c r="O112" i="14"/>
  <c r="O113" i="14"/>
  <c r="O114" i="14"/>
  <c r="O115" i="14"/>
  <c r="O116" i="14"/>
  <c r="O117" i="14"/>
  <c r="O118" i="14"/>
  <c r="O119" i="14"/>
  <c r="O120" i="14"/>
  <c r="O121" i="14"/>
  <c r="O122" i="14"/>
  <c r="O123" i="14"/>
  <c r="O124" i="14"/>
  <c r="O125" i="14"/>
  <c r="O126" i="14"/>
  <c r="O127" i="14"/>
  <c r="O128" i="14"/>
  <c r="O129" i="14"/>
  <c r="O130" i="14"/>
  <c r="O131" i="14"/>
  <c r="O132" i="14"/>
  <c r="O133" i="14"/>
  <c r="O134" i="14"/>
  <c r="O135" i="14"/>
  <c r="O136" i="14"/>
  <c r="O137" i="14"/>
  <c r="O138" i="14"/>
  <c r="O139" i="14"/>
  <c r="O140" i="14"/>
  <c r="O141" i="14"/>
  <c r="O142" i="14"/>
  <c r="O143" i="14"/>
  <c r="O144" i="14"/>
  <c r="O145" i="14"/>
  <c r="O146" i="14"/>
  <c r="O147" i="14"/>
  <c r="O148" i="14"/>
  <c r="O149" i="14"/>
  <c r="O150" i="14"/>
  <c r="O151" i="14"/>
  <c r="O152" i="14"/>
  <c r="O153" i="14"/>
  <c r="O154" i="14"/>
  <c r="O155" i="14"/>
  <c r="O156" i="14"/>
  <c r="O157" i="14"/>
  <c r="O158" i="14"/>
  <c r="O159" i="14"/>
  <c r="O160" i="14"/>
  <c r="O161" i="14"/>
  <c r="O162" i="14"/>
  <c r="O163" i="14"/>
  <c r="O164" i="14"/>
  <c r="O165" i="14"/>
  <c r="O166" i="14"/>
  <c r="O167" i="14"/>
  <c r="O168" i="14"/>
  <c r="O169" i="14"/>
  <c r="O170" i="14"/>
  <c r="O171" i="14"/>
  <c r="O172" i="14"/>
  <c r="O173" i="14"/>
  <c r="O174" i="14"/>
  <c r="O175" i="14"/>
  <c r="O176" i="14"/>
  <c r="O177" i="14"/>
  <c r="O178" i="14"/>
  <c r="O179" i="14"/>
  <c r="O180" i="14"/>
  <c r="O181" i="14"/>
  <c r="O182" i="14"/>
  <c r="O183" i="14"/>
  <c r="O184" i="14"/>
  <c r="O185" i="14"/>
  <c r="O186" i="14"/>
  <c r="O187" i="14"/>
  <c r="O188" i="14"/>
  <c r="O189" i="14"/>
  <c r="O190" i="14"/>
  <c r="O191" i="14"/>
  <c r="O192" i="14"/>
  <c r="O193" i="14"/>
  <c r="O194" i="14"/>
  <c r="O195" i="14"/>
  <c r="O196" i="14"/>
  <c r="O197" i="14"/>
  <c r="O198" i="14"/>
  <c r="O199" i="14"/>
  <c r="O200" i="14"/>
  <c r="O201" i="14"/>
  <c r="O202" i="14"/>
  <c r="O203" i="14"/>
  <c r="O204" i="14"/>
  <c r="O205" i="14"/>
  <c r="O206" i="14"/>
  <c r="O207" i="14"/>
  <c r="O208" i="14"/>
  <c r="O209" i="14"/>
  <c r="O210" i="14"/>
  <c r="O211" i="14"/>
  <c r="O212" i="14"/>
  <c r="O213" i="14"/>
  <c r="O214" i="14"/>
  <c r="O215" i="14"/>
  <c r="O216" i="14"/>
  <c r="O217" i="14"/>
  <c r="O218" i="14"/>
  <c r="O219" i="14"/>
  <c r="O220" i="14"/>
  <c r="O221" i="14"/>
  <c r="O222" i="14"/>
  <c r="O223" i="14"/>
  <c r="O224" i="14"/>
  <c r="O225" i="14"/>
  <c r="O226" i="14"/>
  <c r="O227" i="14"/>
  <c r="O228" i="14"/>
  <c r="O229" i="14"/>
  <c r="O230" i="14"/>
  <c r="O231" i="14"/>
  <c r="O232" i="14"/>
  <c r="O233" i="14"/>
  <c r="O234" i="14"/>
  <c r="O235" i="14"/>
  <c r="O236" i="14"/>
  <c r="O237" i="14"/>
  <c r="O238" i="14"/>
  <c r="O239" i="14"/>
  <c r="O240" i="14"/>
  <c r="O241" i="14"/>
  <c r="O242" i="14"/>
  <c r="O243" i="14"/>
  <c r="O244" i="14"/>
  <c r="O245" i="14"/>
  <c r="O246" i="14"/>
  <c r="O247" i="14"/>
  <c r="O248" i="14"/>
  <c r="O249" i="14"/>
  <c r="O250" i="14"/>
  <c r="O251" i="14"/>
  <c r="O252" i="14"/>
  <c r="O253" i="14"/>
  <c r="O254" i="14"/>
  <c r="O255" i="14"/>
  <c r="O256" i="14"/>
  <c r="O257" i="14"/>
  <c r="O258" i="14"/>
  <c r="O259" i="14"/>
  <c r="O260" i="14"/>
  <c r="O261" i="14"/>
  <c r="O262" i="14"/>
  <c r="O263" i="14"/>
  <c r="O264" i="14"/>
  <c r="O265" i="14"/>
  <c r="O266" i="14"/>
  <c r="O267" i="14"/>
  <c r="O268" i="14"/>
  <c r="O269" i="14"/>
  <c r="O270" i="14"/>
  <c r="O271" i="14"/>
  <c r="O272" i="14"/>
  <c r="O273" i="14"/>
  <c r="O274" i="14"/>
  <c r="O275" i="14"/>
  <c r="O276" i="14"/>
  <c r="O277" i="14"/>
  <c r="O278" i="14"/>
  <c r="O279" i="14"/>
  <c r="O280" i="14"/>
  <c r="O281" i="14"/>
  <c r="O282" i="14"/>
  <c r="O283" i="14"/>
  <c r="O284" i="14"/>
  <c r="O285" i="14"/>
  <c r="O286" i="14"/>
  <c r="O287" i="14"/>
  <c r="O288" i="14"/>
  <c r="O289" i="14"/>
  <c r="O290" i="14"/>
  <c r="O291" i="14"/>
  <c r="O292" i="14"/>
  <c r="O293" i="14"/>
  <c r="O294" i="14"/>
  <c r="O295" i="14"/>
  <c r="O296" i="14"/>
  <c r="O297" i="14"/>
  <c r="O298" i="14"/>
  <c r="O299" i="14"/>
  <c r="N6" i="14"/>
  <c r="M6" i="14"/>
  <c r="L6" i="14"/>
  <c r="K6" i="14"/>
  <c r="J6" i="14"/>
  <c r="I6" i="14"/>
  <c r="H6" i="14"/>
  <c r="G6" i="14"/>
  <c r="F6" i="14"/>
  <c r="E6" i="14"/>
  <c r="D6" i="14"/>
  <c r="C6" i="14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F381" i="13"/>
  <c r="O6" i="14" l="1"/>
  <c r="P298" i="14"/>
  <c r="P299" i="14"/>
  <c r="N7" i="10"/>
  <c r="M7" i="10"/>
  <c r="L7" i="10"/>
  <c r="O300" i="10"/>
  <c r="O299" i="10"/>
  <c r="O298" i="10"/>
  <c r="O297" i="10"/>
  <c r="O296" i="10"/>
  <c r="O295" i="10"/>
  <c r="O294" i="10"/>
  <c r="O293" i="10"/>
  <c r="O292" i="10"/>
  <c r="O291" i="10"/>
  <c r="O290" i="10"/>
  <c r="O289" i="10"/>
  <c r="O288" i="10"/>
  <c r="O287" i="10"/>
  <c r="O286" i="10"/>
  <c r="O285" i="10"/>
  <c r="O284" i="10"/>
  <c r="O283" i="10"/>
  <c r="O282" i="10"/>
  <c r="O281" i="10"/>
  <c r="O280" i="10"/>
  <c r="O279" i="10"/>
  <c r="O278" i="10"/>
  <c r="O277" i="10"/>
  <c r="O276" i="10"/>
  <c r="O275" i="10"/>
  <c r="O274" i="10"/>
  <c r="O273" i="10"/>
  <c r="O272" i="10"/>
  <c r="O271" i="10"/>
  <c r="O270" i="10"/>
  <c r="O269" i="10"/>
  <c r="O268" i="10"/>
  <c r="O267" i="10"/>
  <c r="O266" i="10"/>
  <c r="O265" i="10"/>
  <c r="O264" i="10"/>
  <c r="O263" i="10"/>
  <c r="O262" i="10"/>
  <c r="O261" i="10"/>
  <c r="O260" i="10"/>
  <c r="O259" i="10"/>
  <c r="O258" i="10"/>
  <c r="O257" i="10"/>
  <c r="O256" i="10"/>
  <c r="O255" i="10"/>
  <c r="O254" i="10"/>
  <c r="O253" i="10"/>
  <c r="O252" i="10"/>
  <c r="O251" i="10"/>
  <c r="O250" i="10"/>
  <c r="O249" i="10"/>
  <c r="O248" i="10"/>
  <c r="O247" i="10"/>
  <c r="O246" i="10"/>
  <c r="O245" i="10"/>
  <c r="O244" i="10"/>
  <c r="O243" i="10"/>
  <c r="O242" i="10"/>
  <c r="O241" i="10"/>
  <c r="O240" i="10"/>
  <c r="O239" i="10"/>
  <c r="O238" i="10"/>
  <c r="O237" i="10"/>
  <c r="O236" i="10"/>
  <c r="O235" i="10"/>
  <c r="O234" i="10"/>
  <c r="O233" i="10"/>
  <c r="O232" i="10"/>
  <c r="O231" i="10"/>
  <c r="O230" i="10"/>
  <c r="O229" i="10"/>
  <c r="O228" i="10"/>
  <c r="O227" i="10"/>
  <c r="O226" i="10"/>
  <c r="O225" i="10"/>
  <c r="O224" i="10"/>
  <c r="O223" i="10"/>
  <c r="O222" i="10"/>
  <c r="O221" i="10"/>
  <c r="O220" i="10"/>
  <c r="O219" i="10"/>
  <c r="O218" i="10"/>
  <c r="O217" i="10"/>
  <c r="O216" i="10"/>
  <c r="O215" i="10"/>
  <c r="O214" i="10"/>
  <c r="O213" i="10"/>
  <c r="O212" i="10"/>
  <c r="O211" i="10"/>
  <c r="O210" i="10"/>
  <c r="O209" i="10"/>
  <c r="O208" i="10"/>
  <c r="O207" i="10"/>
  <c r="O206" i="10"/>
  <c r="O205" i="10"/>
  <c r="O204" i="10"/>
  <c r="O203" i="10"/>
  <c r="O202" i="10"/>
  <c r="O201" i="10"/>
  <c r="O200" i="10"/>
  <c r="O199" i="10"/>
  <c r="O198" i="10"/>
  <c r="O197" i="10"/>
  <c r="O196" i="10"/>
  <c r="O195" i="10"/>
  <c r="O194" i="10"/>
  <c r="O193" i="10"/>
  <c r="O192" i="10"/>
  <c r="O191" i="10"/>
  <c r="O190" i="10"/>
  <c r="O189" i="10"/>
  <c r="O188" i="10"/>
  <c r="O187" i="10"/>
  <c r="O186" i="10"/>
  <c r="O185" i="10"/>
  <c r="O184" i="10"/>
  <c r="O183" i="10"/>
  <c r="O182" i="10"/>
  <c r="O181" i="10"/>
  <c r="O180" i="10"/>
  <c r="O179" i="10"/>
  <c r="O178" i="10"/>
  <c r="O177" i="10"/>
  <c r="O176" i="10"/>
  <c r="O175" i="10"/>
  <c r="O174" i="10"/>
  <c r="O173" i="10"/>
  <c r="O172" i="10"/>
  <c r="O171" i="10"/>
  <c r="O170" i="10"/>
  <c r="O169" i="10"/>
  <c r="O168" i="10"/>
  <c r="O167" i="10"/>
  <c r="O166" i="10"/>
  <c r="O165" i="10"/>
  <c r="O164" i="10"/>
  <c r="O163" i="10"/>
  <c r="O162" i="10"/>
  <c r="O161" i="10"/>
  <c r="O160" i="10"/>
  <c r="O159" i="10"/>
  <c r="O158" i="10"/>
  <c r="O157" i="10"/>
  <c r="O156" i="10"/>
  <c r="O155" i="10"/>
  <c r="O154" i="10"/>
  <c r="O153" i="10"/>
  <c r="O152" i="10"/>
  <c r="O151" i="10"/>
  <c r="O150" i="10"/>
  <c r="O149" i="10"/>
  <c r="O148" i="10"/>
  <c r="O147" i="10"/>
  <c r="O146" i="10"/>
  <c r="O145" i="10"/>
  <c r="O144" i="10"/>
  <c r="O143" i="10"/>
  <c r="O142" i="10"/>
  <c r="O141" i="10"/>
  <c r="O140" i="10"/>
  <c r="O139" i="10"/>
  <c r="O138" i="10"/>
  <c r="O137" i="10"/>
  <c r="O136" i="10"/>
  <c r="O135" i="10"/>
  <c r="O134" i="10"/>
  <c r="O133" i="10"/>
  <c r="O132" i="10"/>
  <c r="O131" i="10"/>
  <c r="O130" i="10"/>
  <c r="O129" i="10"/>
  <c r="O128" i="10"/>
  <c r="O127" i="10"/>
  <c r="O126" i="10"/>
  <c r="O125" i="10"/>
  <c r="O124" i="10"/>
  <c r="O123" i="10"/>
  <c r="O122" i="10"/>
  <c r="O121" i="10"/>
  <c r="O120" i="10"/>
  <c r="O119" i="10"/>
  <c r="O118" i="10"/>
  <c r="O117" i="10"/>
  <c r="O116" i="10"/>
  <c r="O115" i="10"/>
  <c r="O114" i="10"/>
  <c r="O113" i="10"/>
  <c r="O112" i="10"/>
  <c r="O111" i="10"/>
  <c r="O110" i="10"/>
  <c r="O109" i="10"/>
  <c r="O108" i="10"/>
  <c r="O107" i="10"/>
  <c r="O106" i="10"/>
  <c r="O105" i="10"/>
  <c r="O104" i="10"/>
  <c r="O103" i="10"/>
  <c r="O102" i="10"/>
  <c r="O101" i="10"/>
  <c r="O100" i="10"/>
  <c r="O99" i="10"/>
  <c r="O98" i="10"/>
  <c r="O97" i="10"/>
  <c r="O96" i="10"/>
  <c r="O95" i="10"/>
  <c r="O94" i="10"/>
  <c r="O93" i="10"/>
  <c r="O92" i="10"/>
  <c r="O91" i="10"/>
  <c r="O90" i="10"/>
  <c r="O89" i="10"/>
  <c r="O88" i="10"/>
  <c r="O87" i="10"/>
  <c r="O86" i="10"/>
  <c r="O85" i="10"/>
  <c r="O84" i="10"/>
  <c r="O83" i="10"/>
  <c r="O82" i="10"/>
  <c r="O81" i="10"/>
  <c r="O80" i="10"/>
  <c r="O79" i="10"/>
  <c r="O78" i="10"/>
  <c r="O77" i="10"/>
  <c r="O76" i="10"/>
  <c r="O75" i="10"/>
  <c r="O74" i="10"/>
  <c r="O73" i="10"/>
  <c r="O72" i="10"/>
  <c r="O71" i="10"/>
  <c r="O70" i="10"/>
  <c r="O69" i="10"/>
  <c r="O68" i="10"/>
  <c r="O67" i="10"/>
  <c r="O66" i="10"/>
  <c r="O65" i="10"/>
  <c r="O64" i="10"/>
  <c r="O63" i="10"/>
  <c r="O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 s="1"/>
  <c r="AG12" i="9"/>
  <c r="AF12" i="9"/>
  <c r="AE12" i="9"/>
  <c r="AD12" i="9"/>
  <c r="AC12" i="9"/>
  <c r="AB12" i="9"/>
  <c r="AA12" i="9"/>
  <c r="Z12" i="9"/>
  <c r="Y12" i="9"/>
  <c r="X12" i="9"/>
  <c r="W12" i="9"/>
  <c r="P297" i="14" l="1"/>
  <c r="C12" i="9"/>
  <c r="S12" i="9"/>
  <c r="P296" i="14" l="1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T88" i="7"/>
  <c r="T89" i="7"/>
  <c r="T90" i="7"/>
  <c r="T91" i="7"/>
  <c r="T92" i="7"/>
  <c r="T93" i="7"/>
  <c r="T94" i="7"/>
  <c r="T95" i="7"/>
  <c r="T96" i="7"/>
  <c r="T97" i="7"/>
  <c r="T98" i="7"/>
  <c r="T99" i="7"/>
  <c r="T100" i="7"/>
  <c r="T101" i="7"/>
  <c r="T102" i="7"/>
  <c r="T103" i="7"/>
  <c r="T104" i="7"/>
  <c r="T105" i="7"/>
  <c r="T106" i="7"/>
  <c r="T107" i="7"/>
  <c r="T108" i="7"/>
  <c r="T109" i="7"/>
  <c r="T110" i="7"/>
  <c r="T111" i="7"/>
  <c r="T112" i="7"/>
  <c r="T113" i="7"/>
  <c r="T114" i="7"/>
  <c r="T115" i="7"/>
  <c r="T116" i="7"/>
  <c r="T117" i="7"/>
  <c r="T118" i="7"/>
  <c r="T119" i="7"/>
  <c r="T120" i="7"/>
  <c r="T121" i="7"/>
  <c r="T122" i="7"/>
  <c r="T123" i="7"/>
  <c r="T124" i="7"/>
  <c r="T125" i="7"/>
  <c r="T126" i="7"/>
  <c r="T127" i="7"/>
  <c r="T128" i="7"/>
  <c r="T129" i="7"/>
  <c r="T130" i="7"/>
  <c r="T131" i="7"/>
  <c r="T132" i="7"/>
  <c r="T133" i="7"/>
  <c r="T134" i="7"/>
  <c r="T135" i="7"/>
  <c r="T136" i="7"/>
  <c r="T137" i="7"/>
  <c r="T138" i="7"/>
  <c r="T139" i="7"/>
  <c r="T140" i="7"/>
  <c r="T141" i="7"/>
  <c r="T142" i="7"/>
  <c r="T143" i="7"/>
  <c r="T144" i="7"/>
  <c r="T145" i="7"/>
  <c r="T146" i="7"/>
  <c r="T147" i="7"/>
  <c r="T148" i="7"/>
  <c r="T149" i="7"/>
  <c r="T150" i="7"/>
  <c r="T151" i="7"/>
  <c r="T152" i="7"/>
  <c r="T153" i="7"/>
  <c r="T154" i="7"/>
  <c r="T155" i="7"/>
  <c r="T156" i="7"/>
  <c r="T157" i="7"/>
  <c r="T158" i="7"/>
  <c r="T159" i="7"/>
  <c r="T160" i="7"/>
  <c r="T161" i="7"/>
  <c r="T162" i="7"/>
  <c r="T163" i="7"/>
  <c r="T164" i="7"/>
  <c r="T165" i="7"/>
  <c r="T166" i="7"/>
  <c r="T167" i="7"/>
  <c r="T168" i="7"/>
  <c r="T169" i="7"/>
  <c r="T170" i="7"/>
  <c r="T171" i="7"/>
  <c r="T172" i="7"/>
  <c r="T173" i="7"/>
  <c r="T174" i="7"/>
  <c r="T175" i="7"/>
  <c r="T176" i="7"/>
  <c r="T177" i="7"/>
  <c r="T178" i="7"/>
  <c r="T179" i="7"/>
  <c r="T180" i="7"/>
  <c r="T181" i="7"/>
  <c r="T182" i="7"/>
  <c r="T183" i="7"/>
  <c r="T184" i="7"/>
  <c r="T185" i="7"/>
  <c r="T186" i="7"/>
  <c r="T187" i="7"/>
  <c r="T188" i="7"/>
  <c r="T189" i="7"/>
  <c r="T190" i="7"/>
  <c r="T191" i="7"/>
  <c r="T192" i="7"/>
  <c r="T193" i="7"/>
  <c r="T194" i="7"/>
  <c r="T195" i="7"/>
  <c r="T196" i="7"/>
  <c r="T197" i="7"/>
  <c r="T198" i="7"/>
  <c r="T199" i="7"/>
  <c r="T200" i="7"/>
  <c r="T201" i="7"/>
  <c r="T202" i="7"/>
  <c r="T203" i="7"/>
  <c r="T204" i="7"/>
  <c r="T205" i="7"/>
  <c r="T206" i="7"/>
  <c r="T207" i="7"/>
  <c r="T208" i="7"/>
  <c r="T209" i="7"/>
  <c r="T210" i="7"/>
  <c r="T211" i="7"/>
  <c r="T212" i="7"/>
  <c r="T213" i="7"/>
  <c r="T214" i="7"/>
  <c r="T215" i="7"/>
  <c r="T216" i="7"/>
  <c r="T217" i="7"/>
  <c r="T218" i="7"/>
  <c r="T219" i="7"/>
  <c r="T220" i="7"/>
  <c r="T221" i="7"/>
  <c r="T222" i="7"/>
  <c r="T223" i="7"/>
  <c r="T224" i="7"/>
  <c r="T225" i="7"/>
  <c r="T226" i="7"/>
  <c r="T227" i="7"/>
  <c r="T228" i="7"/>
  <c r="T229" i="7"/>
  <c r="T230" i="7"/>
  <c r="T231" i="7"/>
  <c r="T232" i="7"/>
  <c r="T233" i="7"/>
  <c r="T234" i="7"/>
  <c r="T235" i="7"/>
  <c r="T236" i="7"/>
  <c r="T237" i="7"/>
  <c r="T238" i="7"/>
  <c r="T239" i="7"/>
  <c r="T240" i="7"/>
  <c r="T241" i="7"/>
  <c r="T242" i="7"/>
  <c r="T243" i="7"/>
  <c r="T244" i="7"/>
  <c r="T245" i="7"/>
  <c r="T246" i="7"/>
  <c r="T247" i="7"/>
  <c r="T248" i="7"/>
  <c r="T249" i="7"/>
  <c r="T250" i="7"/>
  <c r="T251" i="7"/>
  <c r="T252" i="7"/>
  <c r="T253" i="7"/>
  <c r="T254" i="7"/>
  <c r="T255" i="7"/>
  <c r="T256" i="7"/>
  <c r="T257" i="7"/>
  <c r="T258" i="7"/>
  <c r="T259" i="7"/>
  <c r="T260" i="7"/>
  <c r="T261" i="7"/>
  <c r="T262" i="7"/>
  <c r="T263" i="7"/>
  <c r="T264" i="7"/>
  <c r="T265" i="7"/>
  <c r="T266" i="7"/>
  <c r="T267" i="7"/>
  <c r="T268" i="7"/>
  <c r="T269" i="7"/>
  <c r="T270" i="7"/>
  <c r="T271" i="7"/>
  <c r="T272" i="7"/>
  <c r="T273" i="7"/>
  <c r="T274" i="7"/>
  <c r="T275" i="7"/>
  <c r="T276" i="7"/>
  <c r="T277" i="7"/>
  <c r="T278" i="7"/>
  <c r="T279" i="7"/>
  <c r="T280" i="7"/>
  <c r="T281" i="7"/>
  <c r="T282" i="7"/>
  <c r="T283" i="7"/>
  <c r="T284" i="7"/>
  <c r="T285" i="7"/>
  <c r="T286" i="7"/>
  <c r="T287" i="7"/>
  <c r="T288" i="7"/>
  <c r="T289" i="7"/>
  <c r="T290" i="7"/>
  <c r="T291" i="7"/>
  <c r="T292" i="7"/>
  <c r="T293" i="7"/>
  <c r="T294" i="7"/>
  <c r="T295" i="7"/>
  <c r="T296" i="7"/>
  <c r="T297" i="7"/>
  <c r="T298" i="7"/>
  <c r="T299" i="7"/>
  <c r="T300" i="7"/>
  <c r="T301" i="7"/>
  <c r="T302" i="7"/>
  <c r="T303" i="7"/>
  <c r="T304" i="7"/>
  <c r="T305" i="7"/>
  <c r="T306" i="7"/>
  <c r="T307" i="7"/>
  <c r="T308" i="7"/>
  <c r="T309" i="7"/>
  <c r="T310" i="7"/>
  <c r="T311" i="7"/>
  <c r="T312" i="7"/>
  <c r="T313" i="7"/>
  <c r="T314" i="7"/>
  <c r="T315" i="7"/>
  <c r="T316" i="7"/>
  <c r="T317" i="7"/>
  <c r="T318" i="7"/>
  <c r="T319" i="7"/>
  <c r="T320" i="7"/>
  <c r="T321" i="7"/>
  <c r="T322" i="7"/>
  <c r="T323" i="7"/>
  <c r="T324" i="7"/>
  <c r="T325" i="7"/>
  <c r="T326" i="7"/>
  <c r="T327" i="7"/>
  <c r="T328" i="7"/>
  <c r="T329" i="7"/>
  <c r="T330" i="7"/>
  <c r="T331" i="7"/>
  <c r="T332" i="7"/>
  <c r="T333" i="7"/>
  <c r="T334" i="7"/>
  <c r="T335" i="7"/>
  <c r="T336" i="7"/>
  <c r="T337" i="7"/>
  <c r="T338" i="7"/>
  <c r="T339" i="7"/>
  <c r="T340" i="7"/>
  <c r="T341" i="7"/>
  <c r="T342" i="7"/>
  <c r="T343" i="7"/>
  <c r="T344" i="7"/>
  <c r="T345" i="7"/>
  <c r="T346" i="7"/>
  <c r="T347" i="7"/>
  <c r="T348" i="7"/>
  <c r="T349" i="7"/>
  <c r="T350" i="7"/>
  <c r="T351" i="7"/>
  <c r="T352" i="7"/>
  <c r="T353" i="7"/>
  <c r="T354" i="7"/>
  <c r="T355" i="7"/>
  <c r="T356" i="7"/>
  <c r="T357" i="7"/>
  <c r="T358" i="7"/>
  <c r="T359" i="7"/>
  <c r="T360" i="7"/>
  <c r="T361" i="7"/>
  <c r="T362" i="7"/>
  <c r="T363" i="7"/>
  <c r="T364" i="7"/>
  <c r="T365" i="7"/>
  <c r="T366" i="7"/>
  <c r="T367" i="7"/>
  <c r="T368" i="7"/>
  <c r="T369" i="7"/>
  <c r="T370" i="7"/>
  <c r="T371" i="7"/>
  <c r="T372" i="7"/>
  <c r="T373" i="7"/>
  <c r="T374" i="7"/>
  <c r="T375" i="7"/>
  <c r="T376" i="7"/>
  <c r="T377" i="7"/>
  <c r="T378" i="7"/>
  <c r="T379" i="7"/>
  <c r="T380" i="7"/>
  <c r="T381" i="7"/>
  <c r="T382" i="7"/>
  <c r="P7" i="7"/>
  <c r="Q7" i="7"/>
  <c r="O7" i="7"/>
  <c r="L7" i="7"/>
  <c r="K7" i="7"/>
  <c r="J7" i="7"/>
  <c r="I7" i="7"/>
  <c r="H7" i="7"/>
  <c r="G7" i="7"/>
  <c r="F7" i="7"/>
  <c r="E7" i="7"/>
  <c r="D7" i="7"/>
  <c r="C7" i="7"/>
  <c r="M7" i="7"/>
  <c r="N7" i="7"/>
  <c r="T7" i="7" l="1"/>
  <c r="P295" i="14"/>
  <c r="P294" i="14" l="1"/>
  <c r="P293" i="14" l="1"/>
  <c r="P292" i="14" l="1"/>
  <c r="P291" i="14" l="1"/>
  <c r="P290" i="14" l="1"/>
  <c r="P289" i="14" l="1"/>
  <c r="P288" i="14" l="1"/>
  <c r="P287" i="14" l="1"/>
  <c r="P286" i="14" l="1"/>
  <c r="P285" i="14" l="1"/>
  <c r="P284" i="14" l="1"/>
  <c r="P283" i="14" l="1"/>
  <c r="P282" i="14" l="1"/>
  <c r="D29" i="15"/>
  <c r="D28" i="15"/>
  <c r="D26" i="15"/>
  <c r="D25" i="15"/>
  <c r="D24" i="15"/>
  <c r="D22" i="15"/>
  <c r="D21" i="15"/>
  <c r="D20" i="15"/>
  <c r="D19" i="15"/>
  <c r="D18" i="15"/>
  <c r="D17" i="15"/>
  <c r="D16" i="15"/>
  <c r="D15" i="15"/>
  <c r="D13" i="15"/>
  <c r="D12" i="15"/>
  <c r="D11" i="15"/>
  <c r="D10" i="15"/>
  <c r="D9" i="15"/>
  <c r="D8" i="15"/>
  <c r="D7" i="15"/>
  <c r="D6" i="15"/>
  <c r="D5" i="15"/>
  <c r="Q6" i="14"/>
  <c r="E6" i="13"/>
  <c r="D6" i="13"/>
  <c r="C6" i="13"/>
  <c r="T12" i="9"/>
  <c r="R12" i="9"/>
  <c r="N12" i="9"/>
  <c r="K12" i="9"/>
  <c r="J12" i="9"/>
  <c r="F12" i="9"/>
  <c r="E12" i="9"/>
  <c r="P281" i="14" l="1"/>
  <c r="F6" i="13"/>
  <c r="F5" i="13" s="1"/>
  <c r="G12" i="9"/>
  <c r="U10" i="9"/>
  <c r="U12" i="9"/>
  <c r="P280" i="14" l="1"/>
  <c r="H12" i="9"/>
  <c r="B3" i="9"/>
  <c r="P279" i="14" l="1"/>
  <c r="L10" i="9"/>
  <c r="L12" i="9"/>
  <c r="O12" i="9"/>
  <c r="P278" i="14" l="1"/>
  <c r="P12" i="9"/>
  <c r="P277" i="14" l="1"/>
  <c r="P276" i="14" l="1"/>
  <c r="P275" i="14" l="1"/>
  <c r="P274" i="14" l="1"/>
  <c r="P273" i="14" l="1"/>
  <c r="P272" i="14" l="1"/>
  <c r="P271" i="14" l="1"/>
  <c r="P270" i="14" l="1"/>
  <c r="P269" i="14" l="1"/>
  <c r="P268" i="14" l="1"/>
  <c r="P267" i="14" l="1"/>
  <c r="P266" i="14" l="1"/>
  <c r="P265" i="14" l="1"/>
  <c r="P264" i="14" l="1"/>
  <c r="P263" i="14" l="1"/>
  <c r="P262" i="14" l="1"/>
  <c r="P261" i="14" l="1"/>
  <c r="P260" i="14" l="1"/>
  <c r="P259" i="14" l="1"/>
  <c r="P258" i="14" l="1"/>
  <c r="P257" i="14" l="1"/>
  <c r="P256" i="14" l="1"/>
  <c r="P255" i="14" l="1"/>
  <c r="P254" i="14" l="1"/>
  <c r="P253" i="14" l="1"/>
  <c r="P252" i="14" l="1"/>
  <c r="P251" i="14" l="1"/>
  <c r="P250" i="14" l="1"/>
  <c r="P249" i="14" l="1"/>
  <c r="P248" i="14" l="1"/>
  <c r="P247" i="14" l="1"/>
  <c r="P246" i="14" l="1"/>
  <c r="P245" i="14" l="1"/>
  <c r="P244" i="14" l="1"/>
  <c r="P243" i="14" l="1"/>
  <c r="P242" i="14" l="1"/>
  <c r="P241" i="14" l="1"/>
  <c r="P240" i="14" l="1"/>
  <c r="P239" i="14" l="1"/>
  <c r="P238" i="14" l="1"/>
  <c r="P237" i="14" l="1"/>
  <c r="P236" i="14" l="1"/>
  <c r="P235" i="14" l="1"/>
  <c r="P234" i="14" l="1"/>
  <c r="P233" i="14" l="1"/>
  <c r="P232" i="14" l="1"/>
  <c r="P231" i="14" l="1"/>
  <c r="P230" i="14" l="1"/>
  <c r="P229" i="14" l="1"/>
  <c r="P228" i="14" l="1"/>
  <c r="P227" i="14" l="1"/>
  <c r="P226" i="14" l="1"/>
  <c r="P225" i="14" l="1"/>
  <c r="P224" i="14" l="1"/>
  <c r="P223" i="14" l="1"/>
  <c r="P222" i="14" l="1"/>
  <c r="P221" i="14" l="1"/>
  <c r="P220" i="14" l="1"/>
  <c r="P219" i="14" l="1"/>
  <c r="P218" i="14" l="1"/>
  <c r="P217" i="14" l="1"/>
  <c r="P216" i="14" l="1"/>
  <c r="P215" i="14" l="1"/>
  <c r="P214" i="14" l="1"/>
  <c r="P213" i="14" l="1"/>
  <c r="P212" i="14" l="1"/>
  <c r="P211" i="14" l="1"/>
  <c r="P210" i="14" l="1"/>
  <c r="P209" i="14" l="1"/>
  <c r="P208" i="14" l="1"/>
  <c r="P207" i="14" l="1"/>
  <c r="P206" i="14" l="1"/>
  <c r="P205" i="14" l="1"/>
  <c r="P204" i="14" l="1"/>
  <c r="P203" i="14" l="1"/>
  <c r="P202" i="14" l="1"/>
  <c r="P201" i="14" l="1"/>
  <c r="P200" i="14" l="1"/>
  <c r="P199" i="14" l="1"/>
  <c r="P198" i="14" l="1"/>
  <c r="P197" i="14" l="1"/>
  <c r="P196" i="14" l="1"/>
  <c r="P195" i="14" l="1"/>
  <c r="P194" i="14" l="1"/>
  <c r="P193" i="14" l="1"/>
  <c r="P192" i="14" l="1"/>
  <c r="P191" i="14" l="1"/>
  <c r="P190" i="14" l="1"/>
  <c r="P189" i="14" l="1"/>
  <c r="P188" i="14" l="1"/>
  <c r="P187" i="14" l="1"/>
  <c r="P186" i="14" l="1"/>
  <c r="P185" i="14" l="1"/>
  <c r="P184" i="14" l="1"/>
  <c r="P183" i="14" l="1"/>
  <c r="P182" i="14" l="1"/>
  <c r="P181" i="14" l="1"/>
  <c r="P180" i="14" l="1"/>
  <c r="P179" i="14" l="1"/>
  <c r="P178" i="14" l="1"/>
  <c r="P177" i="14" l="1"/>
  <c r="P176" i="14" l="1"/>
  <c r="P175" i="14" l="1"/>
  <c r="P174" i="14" l="1"/>
  <c r="P173" i="14" l="1"/>
  <c r="P172" i="14" l="1"/>
  <c r="P171" i="14" l="1"/>
  <c r="P170" i="14" l="1"/>
  <c r="P169" i="14" l="1"/>
  <c r="P168" i="14" l="1"/>
  <c r="P167" i="14" l="1"/>
  <c r="P166" i="14" l="1"/>
  <c r="P165" i="14" l="1"/>
  <c r="P164" i="14" l="1"/>
  <c r="P163" i="14" l="1"/>
  <c r="P162" i="14" l="1"/>
  <c r="P161" i="14" l="1"/>
  <c r="P160" i="14" l="1"/>
  <c r="P159" i="14" l="1"/>
  <c r="P158" i="14" l="1"/>
  <c r="P157" i="14" l="1"/>
  <c r="P156" i="14" l="1"/>
  <c r="P155" i="14" l="1"/>
  <c r="P154" i="14" l="1"/>
  <c r="P153" i="14" l="1"/>
  <c r="P152" i="14" l="1"/>
  <c r="P151" i="14" l="1"/>
  <c r="P150" i="14" l="1"/>
  <c r="P149" i="14" l="1"/>
  <c r="P148" i="14" l="1"/>
  <c r="P147" i="14" l="1"/>
  <c r="P146" i="14" l="1"/>
  <c r="P145" i="14" l="1"/>
  <c r="P144" i="14" l="1"/>
  <c r="P143" i="14" l="1"/>
  <c r="P142" i="14" l="1"/>
  <c r="P141" i="14" l="1"/>
  <c r="P140" i="14" l="1"/>
  <c r="P139" i="14" l="1"/>
  <c r="P138" i="14" l="1"/>
  <c r="P137" i="14" l="1"/>
  <c r="P136" i="14" l="1"/>
  <c r="P135" i="14" l="1"/>
  <c r="P134" i="14" l="1"/>
  <c r="P133" i="14" l="1"/>
  <c r="P132" i="14" l="1"/>
  <c r="P131" i="14" l="1"/>
  <c r="P130" i="14" l="1"/>
  <c r="P129" i="14" l="1"/>
  <c r="P128" i="14" l="1"/>
  <c r="P127" i="14" l="1"/>
  <c r="P126" i="14" l="1"/>
  <c r="P125" i="14" l="1"/>
  <c r="P124" i="14" l="1"/>
  <c r="P123" i="14" l="1"/>
  <c r="P122" i="14" l="1"/>
  <c r="P121" i="14" l="1"/>
  <c r="P120" i="14" l="1"/>
  <c r="P119" i="14" l="1"/>
  <c r="P118" i="14" l="1"/>
  <c r="P117" i="14" l="1"/>
  <c r="P116" i="14" l="1"/>
  <c r="P115" i="14" l="1"/>
  <c r="P114" i="14" l="1"/>
  <c r="P113" i="14" l="1"/>
  <c r="P112" i="14" l="1"/>
  <c r="P111" i="14" l="1"/>
  <c r="P110" i="14" l="1"/>
  <c r="P109" i="14" l="1"/>
  <c r="P108" i="14" l="1"/>
  <c r="P107" i="14" l="1"/>
  <c r="P106" i="14" l="1"/>
  <c r="P105" i="14" l="1"/>
  <c r="P104" i="14" l="1"/>
  <c r="P103" i="14" l="1"/>
  <c r="P102" i="14" l="1"/>
  <c r="P101" i="14" l="1"/>
  <c r="P100" i="14" l="1"/>
  <c r="P99" i="14" l="1"/>
  <c r="P98" i="14" l="1"/>
  <c r="P97" i="14" l="1"/>
  <c r="P96" i="14" l="1"/>
  <c r="P95" i="14" l="1"/>
  <c r="P94" i="14" l="1"/>
  <c r="P93" i="14" l="1"/>
  <c r="P92" i="14" l="1"/>
  <c r="P91" i="14" l="1"/>
  <c r="P90" i="14" l="1"/>
  <c r="P89" i="14" l="1"/>
  <c r="P88" i="14" l="1"/>
  <c r="P87" i="14" l="1"/>
  <c r="P86" i="14" l="1"/>
  <c r="P85" i="14" l="1"/>
  <c r="P84" i="14" l="1"/>
  <c r="P83" i="14" l="1"/>
  <c r="P82" i="14" l="1"/>
  <c r="P81" i="14" l="1"/>
  <c r="P80" i="14" l="1"/>
  <c r="P79" i="14" l="1"/>
  <c r="P78" i="14" l="1"/>
  <c r="P77" i="14" l="1"/>
  <c r="P76" i="14" l="1"/>
  <c r="P75" i="14" l="1"/>
  <c r="P74" i="14" l="1"/>
  <c r="P73" i="14" l="1"/>
  <c r="P72" i="14" l="1"/>
  <c r="P71" i="14" l="1"/>
  <c r="P70" i="14" l="1"/>
  <c r="P69" i="14" l="1"/>
  <c r="P68" i="14" l="1"/>
  <c r="P67" i="14" l="1"/>
  <c r="P66" i="14" l="1"/>
  <c r="P65" i="14" l="1"/>
  <c r="P64" i="14" l="1"/>
  <c r="P63" i="14" l="1"/>
  <c r="P62" i="14" l="1"/>
  <c r="P61" i="14" l="1"/>
  <c r="P60" i="14" l="1"/>
  <c r="P59" i="14" l="1"/>
  <c r="P58" i="14" l="1"/>
  <c r="P57" i="14" l="1"/>
  <c r="P56" i="14" l="1"/>
  <c r="P55" i="14" l="1"/>
  <c r="P54" i="14" l="1"/>
  <c r="P53" i="14" l="1"/>
  <c r="P52" i="14" l="1"/>
  <c r="P51" i="14" l="1"/>
  <c r="P50" i="14" l="1"/>
  <c r="P49" i="14" l="1"/>
  <c r="P48" i="14" l="1"/>
  <c r="P47" i="14" l="1"/>
  <c r="P46" i="14" l="1"/>
  <c r="P45" i="14" l="1"/>
  <c r="P44" i="14" l="1"/>
  <c r="P43" i="14" l="1"/>
  <c r="P42" i="14" l="1"/>
  <c r="P41" i="14" l="1"/>
  <c r="P40" i="14" l="1"/>
  <c r="P39" i="14" l="1"/>
  <c r="P38" i="14" l="1"/>
  <c r="P37" i="14" l="1"/>
  <c r="P36" i="14" l="1"/>
  <c r="P35" i="14" l="1"/>
  <c r="P34" i="14" l="1"/>
  <c r="P33" i="14" l="1"/>
  <c r="P32" i="14" l="1"/>
  <c r="P31" i="14" l="1"/>
  <c r="P30" i="14" l="1"/>
  <c r="P29" i="14" l="1"/>
  <c r="P28" i="14" l="1"/>
  <c r="P27" i="14" l="1"/>
  <c r="P26" i="14" l="1"/>
  <c r="P25" i="14" l="1"/>
  <c r="P24" i="14" l="1"/>
  <c r="P23" i="14" l="1"/>
  <c r="P22" i="14" l="1"/>
  <c r="P21" i="14" l="1"/>
  <c r="P20" i="14" l="1"/>
  <c r="P19" i="14" l="1"/>
  <c r="P18" i="14" l="1"/>
  <c r="P17" i="14" l="1"/>
  <c r="P16" i="14" l="1"/>
  <c r="P15" i="14" l="1"/>
  <c r="P14" i="14" l="1"/>
  <c r="P13" i="14" l="1"/>
  <c r="P12" i="14" l="1"/>
  <c r="P11" i="14" l="1"/>
  <c r="P10" i="14" l="1"/>
  <c r="P9" i="14" l="1"/>
  <c r="P8" i="14" l="1"/>
  <c r="P7" i="14" l="1"/>
  <c r="P6" i="14" l="1"/>
  <c r="R6" i="14"/>
  <c r="T6" i="14" s="1"/>
</calcChain>
</file>

<file path=xl/sharedStrings.xml><?xml version="1.0" encoding="utf-8"?>
<sst xmlns="http://schemas.openxmlformats.org/spreadsheetml/2006/main" count="2782" uniqueCount="583">
  <si>
    <t>YHTEENSÄ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</si>
  <si>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</si>
  <si>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</si>
  <si>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</si>
  <si>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</si>
  <si>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</si>
  <si>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</si>
  <si>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</si>
  <si>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</si>
  <si>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Eura</t>
  </si>
  <si>
    <t>Evijärvi</t>
  </si>
  <si>
    <t>Forssa</t>
  </si>
  <si>
    <t>Haapajärvi</t>
  </si>
  <si>
    <t>Haapavesi</t>
  </si>
  <si>
    <t>Halsua</t>
  </si>
  <si>
    <t>Hankasalmi</t>
  </si>
  <si>
    <t>Harjavalta</t>
  </si>
  <si>
    <t>Hartola</t>
  </si>
  <si>
    <t>Hattula</t>
  </si>
  <si>
    <t>Hausjärvi</t>
  </si>
  <si>
    <t>Heinävesi</t>
  </si>
  <si>
    <t>Hirvensalmi</t>
  </si>
  <si>
    <t>Hollola</t>
  </si>
  <si>
    <t>Huittinen</t>
  </si>
  <si>
    <t>Humppila</t>
  </si>
  <si>
    <t>Hyrynsalmi</t>
  </si>
  <si>
    <t>Heinola</t>
  </si>
  <si>
    <t>Ii</t>
  </si>
  <si>
    <t>Iitti</t>
  </si>
  <si>
    <t>Ilmajoki</t>
  </si>
  <si>
    <t>Isokyrö</t>
  </si>
  <si>
    <t>Imatra</t>
  </si>
  <si>
    <t>Janakkala</t>
  </si>
  <si>
    <t>Joensuu</t>
  </si>
  <si>
    <t>Joutsa</t>
  </si>
  <si>
    <t>Juuka</t>
  </si>
  <si>
    <t>Juupajoki</t>
  </si>
  <si>
    <t>Juva</t>
  </si>
  <si>
    <t>Jyväskylä</t>
  </si>
  <si>
    <t>Jämijärvi</t>
  </si>
  <si>
    <t>Jämsä</t>
  </si>
  <si>
    <t>Kaavi</t>
  </si>
  <si>
    <t>Kalajoki</t>
  </si>
  <si>
    <t>Kangasala</t>
  </si>
  <si>
    <t>Kangasniemi</t>
  </si>
  <si>
    <t>Kankaanpää</t>
  </si>
  <si>
    <t>Kannonkoski</t>
  </si>
  <si>
    <t>Kannus</t>
  </si>
  <si>
    <t>Karstula</t>
  </si>
  <si>
    <t>Karvia</t>
  </si>
  <si>
    <t>Kauhajoki</t>
  </si>
  <si>
    <t>Kauhava</t>
  </si>
  <si>
    <t>Keitele</t>
  </si>
  <si>
    <t>Kemi</t>
  </si>
  <si>
    <t>Keminmaa</t>
  </si>
  <si>
    <t>Kempele</t>
  </si>
  <si>
    <t>Keuruu</t>
  </si>
  <si>
    <t>Kihniö</t>
  </si>
  <si>
    <t>Kinnula</t>
  </si>
  <si>
    <t>Kitee</t>
  </si>
  <si>
    <t>Kittilä</t>
  </si>
  <si>
    <t>Kiuruvesi</t>
  </si>
  <si>
    <t>Kivijärvi</t>
  </si>
  <si>
    <t>Kolari</t>
  </si>
  <si>
    <t>Konnevesi</t>
  </si>
  <si>
    <t>Kontiolahti</t>
  </si>
  <si>
    <t>Korsnäs</t>
  </si>
  <si>
    <t>Koski Tl</t>
  </si>
  <si>
    <t>Kotka</t>
  </si>
  <si>
    <t>Kouvola</t>
  </si>
  <si>
    <t>Kuhmo</t>
  </si>
  <si>
    <t>Kuhmoinen</t>
  </si>
  <si>
    <t>Kuopio</t>
  </si>
  <si>
    <t>Kuortane</t>
  </si>
  <si>
    <t>Kurikka</t>
  </si>
  <si>
    <t>Kuusamo</t>
  </si>
  <si>
    <t>Outokumpu</t>
  </si>
  <si>
    <t>Kyyjärvi</t>
  </si>
  <si>
    <t>Kärkölä</t>
  </si>
  <si>
    <t>Kärsämäki</t>
  </si>
  <si>
    <t>Kemijärvi</t>
  </si>
  <si>
    <t>Laitila</t>
  </si>
  <si>
    <t>Lapinlahti</t>
  </si>
  <si>
    <t>Lappajärvi</t>
  </si>
  <si>
    <t>Laukaa</t>
  </si>
  <si>
    <t>Lemi</t>
  </si>
  <si>
    <t>Lempäälä</t>
  </si>
  <si>
    <t>Leppävirta</t>
  </si>
  <si>
    <t>Lestijärvi</t>
  </si>
  <si>
    <t>Lieksa</t>
  </si>
  <si>
    <t>Liperi</t>
  </si>
  <si>
    <t>Loimaa</t>
  </si>
  <si>
    <t>Loppi</t>
  </si>
  <si>
    <t>Luhanka</t>
  </si>
  <si>
    <t>Lumijoki</t>
  </si>
  <si>
    <t>Luumäki</t>
  </si>
  <si>
    <t>Marttila</t>
  </si>
  <si>
    <t>Masku</t>
  </si>
  <si>
    <t>Merijärvi</t>
  </si>
  <si>
    <t>Miehikkälä</t>
  </si>
  <si>
    <t>Muhos</t>
  </si>
  <si>
    <t>Multia</t>
  </si>
  <si>
    <t>Muonio</t>
  </si>
  <si>
    <t>Muurame</t>
  </si>
  <si>
    <t>Mynämäki</t>
  </si>
  <si>
    <t>Mäntsälä</t>
  </si>
  <si>
    <t>Mäntyharju</t>
  </si>
  <si>
    <t>Mänttä-Vilppula</t>
  </si>
  <si>
    <t>Nakkila</t>
  </si>
  <si>
    <t>Nivala</t>
  </si>
  <si>
    <t>Nokia</t>
  </si>
  <si>
    <t>Nurmes</t>
  </si>
  <si>
    <t>Nurmijärvi</t>
  </si>
  <si>
    <t>Orimattila</t>
  </si>
  <si>
    <t>Oripää</t>
  </si>
  <si>
    <t>Orivesi</t>
  </si>
  <si>
    <t>Oulainen</t>
  </si>
  <si>
    <t>Padasjoki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</si>
  <si>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</si>
  <si>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</si>
  <si>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</si>
  <si>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</si>
  <si>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</si>
  <si>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</si>
  <si>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</si>
  <si>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</si>
  <si>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</si>
  <si>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Pedersöre</t>
  </si>
  <si>
    <t>Pihtipudas</t>
  </si>
  <si>
    <t>Polvijärvi</t>
  </si>
  <si>
    <t>Posio</t>
  </si>
  <si>
    <t>Pudasjärvi</t>
  </si>
  <si>
    <t>Pukkila</t>
  </si>
  <si>
    <t>Punkalaidun</t>
  </si>
  <si>
    <t>Puolanka</t>
  </si>
  <si>
    <t>Puumala</t>
  </si>
  <si>
    <t>Pyhäjoki</t>
  </si>
  <si>
    <t>Pyhäjärvi</t>
  </si>
  <si>
    <t>Pyhäntä</t>
  </si>
  <si>
    <t>Pyhäranta</t>
  </si>
  <si>
    <t>Pälkäne</t>
  </si>
  <si>
    <t>Pöytyä</t>
  </si>
  <si>
    <t>Rantasalmi</t>
  </si>
  <si>
    <t>Ranua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</si>
  <si>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</si>
  <si>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</si>
  <si>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</si>
  <si>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</si>
  <si>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</si>
  <si>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</si>
  <si>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</si>
  <si>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</si>
  <si>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</si>
  <si>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</si>
  <si>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</si>
  <si>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</si>
  <si>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</si>
  <si>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</si>
  <si>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Savitaipale</t>
  </si>
  <si>
    <t>Savukoski</t>
  </si>
  <si>
    <t>Seinäjoki</t>
  </si>
  <si>
    <t>Sievi</t>
  </si>
  <si>
    <t>Siikainen</t>
  </si>
  <si>
    <t>Siikajoki</t>
  </si>
  <si>
    <t>Siilinjärvi</t>
  </si>
  <si>
    <t>Simo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</si>
  <si>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</si>
  <si>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</si>
  <si>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</si>
  <si>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</si>
  <si>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</si>
  <si>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</si>
  <si>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</si>
  <si>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</si>
  <si>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</si>
  <si>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</si>
  <si>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</si>
  <si>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</si>
  <si>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</si>
  <si>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</si>
  <si>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</si>
  <si>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Tammela</t>
  </si>
  <si>
    <t>Tervo</t>
  </si>
  <si>
    <t>Tervola</t>
  </si>
  <si>
    <t>Tohmajärvi</t>
  </si>
  <si>
    <t>Toholampi</t>
  </si>
  <si>
    <t>Toivakka</t>
  </si>
  <si>
    <t>Pello</t>
  </si>
  <si>
    <t>Tuusniemi</t>
  </si>
  <si>
    <t>Tyrnävä</t>
  </si>
  <si>
    <t>Urjala</t>
  </si>
  <si>
    <t>Utajärvi</t>
  </si>
  <si>
    <t>Utsjoki</t>
  </si>
  <si>
    <t>Uurainen</t>
  </si>
  <si>
    <t>Valkeakoski</t>
  </si>
  <si>
    <t>Varkaus</t>
  </si>
  <si>
    <t>Vehmaa</t>
  </si>
  <si>
    <t>Vesanto</t>
  </si>
  <si>
    <t>Vesilahti</t>
  </si>
  <si>
    <t>Vieremä</t>
  </si>
  <si>
    <t>Viitasaari</t>
  </si>
  <si>
    <t>Vimpeli</t>
  </si>
  <si>
    <t>Virolahti</t>
  </si>
  <si>
    <t>Ylivieska</t>
  </si>
  <si>
    <t>Ylöjärvi</t>
  </si>
  <si>
    <t>Ypäjä</t>
  </si>
  <si>
    <t>Äänekoski</t>
  </si>
  <si>
    <t>BJÖRNEBORGS SVENSKA SAMSKOLAS</t>
  </si>
  <si>
    <t>ANNA TAPION SÄÄTIÖ</t>
  </si>
  <si>
    <t>KOTKA SVENSKA SAMSKOLAS GARANT</t>
  </si>
  <si>
    <t>FÖRENINGEN FÖR SVENSKA SAMSKOL</t>
  </si>
  <si>
    <t>KOULUYHDISTYS PESTALOZZI SCHUL</t>
  </si>
  <si>
    <t>HELSINGIN UUSI YHTEISKOULU OY</t>
  </si>
  <si>
    <t>SKOLGARANTIFÖRENINGEN R.F.</t>
  </si>
  <si>
    <t>APOLLON YHTEISKOULUN KANNATUSY</t>
  </si>
  <si>
    <t>SUOMALAISEN YHTEISKOULUN OSAKE</t>
  </si>
  <si>
    <t>MAANVILJELYSLYSEON OSAKEYHTIÖ</t>
  </si>
  <si>
    <t>OY HELSINGIN YHTEISKOULU JA RE</t>
  </si>
  <si>
    <t>VIIPURIN REAALIKOULU OY</t>
  </si>
  <si>
    <t>KULOSAAREN YHTEISKOULUN OSAKEY</t>
  </si>
  <si>
    <t>OULUNKYLÄN YHTEISKOULUN KANNAT</t>
  </si>
  <si>
    <t>ENGLANTILAISEN KOULUN SÄÄTIÖ</t>
  </si>
  <si>
    <t>LAHDEN YHTEISKOULUN SÄÄTIÖ</t>
  </si>
  <si>
    <t>LAUTTASAAREN YHTEISKOULUN KANN</t>
  </si>
  <si>
    <t>LAHDEN RUDOLF STEINER -KOULUN</t>
  </si>
  <si>
    <t>TAMPEREEN STEINER-KOULUYHDISTY</t>
  </si>
  <si>
    <t>POHJOIS-HAAGAN YHTEISKOULU OY</t>
  </si>
  <si>
    <t>HELSINGIN RUDOLF STEINER -KOUL</t>
  </si>
  <si>
    <t>TÖÖLÖN YHTEISKOULU OSAKEYHTIÖ</t>
  </si>
  <si>
    <t>KORPISAAREN SÄÄTIÖ SR</t>
  </si>
  <si>
    <t>HELSINGIN JUUTALAINEN SEURAKUN</t>
  </si>
  <si>
    <t>NUORTEN YSTÄVÄT RY</t>
  </si>
  <si>
    <t>PERHEKUNTOUTUSKESKUS LAUSTE RY</t>
  </si>
  <si>
    <t>MUNKKINIEMEN KOULUTUSSAATIÖ SR</t>
  </si>
  <si>
    <t>SYLVIA-KOTI YHDISTYS RY</t>
  </si>
  <si>
    <t>HOITOPEDAGOGISEN RUDOLF STEINE</t>
  </si>
  <si>
    <t>HELSINGIN KANSAINVÄLISEN KOULU</t>
  </si>
  <si>
    <t>ELIAS-KOULUN KOULUYHDISTYS RY</t>
  </si>
  <si>
    <t>JYVÄSKYLÄN STEINERKOULUN KANNA</t>
  </si>
  <si>
    <t>VAPAAN KYLÄKOULUN KANNATUSYHDI</t>
  </si>
  <si>
    <t>RUDOLF STEINERPEDAGOGIKENS VÄN</t>
  </si>
  <si>
    <t>OULUN STEINERKOULUN KANNATUSYH</t>
  </si>
  <si>
    <t>PORIN SEUDUN STEINERKOULUYHDIS</t>
  </si>
  <si>
    <t>ROVANIEMEN SEUDUN STEINERKOULU</t>
  </si>
  <si>
    <t>ETELÄ-POHJANMAAN STEINERKOULUY</t>
  </si>
  <si>
    <t>TURUN SEUDUN STEINERKOULUYHDIS</t>
  </si>
  <si>
    <t>VANTAAN SEUDUN STEINERKOULUN K</t>
  </si>
  <si>
    <t>VAASAN STEINERPEDAGOGIIKAN KAN</t>
  </si>
  <si>
    <t>SUOMEN ADVENTTIKIRKKO</t>
  </si>
  <si>
    <t>LAPPEENRANNAN SEUDUN STEINERKO</t>
  </si>
  <si>
    <t>ESPOON STEINERKOULUN KANNATUSY</t>
  </si>
  <si>
    <t>KUOPION STEINERPEDAGOGIIKAN KA</t>
  </si>
  <si>
    <t>HELSINGIN KRISTILLISEN KOULUN</t>
  </si>
  <si>
    <t>ITÄ-SUOMEN SUOMALAIS-VENÄLÄISE</t>
  </si>
  <si>
    <t>JOONAS-KOULUN ORIVEDEN STEINER</t>
  </si>
  <si>
    <t>PORIN KRISTILLISEN KOULUN KANN</t>
  </si>
  <si>
    <t>RAUMAN AVOKAS RY</t>
  </si>
  <si>
    <t>KESKI-UUDENMAAN KR. KOULUN JA</t>
  </si>
  <si>
    <t>KUOPION KRISTILLISEN PÄIVÄKODI</t>
  </si>
  <si>
    <t>ESPOON KRISTILLISEN KOULUN KAN</t>
  </si>
  <si>
    <t>JYVÄSKYLÄN KRISTILLISEN KOULUN</t>
  </si>
  <si>
    <t>CONFIDO-POHJANMAAN KRISTILLINE</t>
  </si>
  <si>
    <t>KYMENLAAKSON STEINERKOULUN KAN</t>
  </si>
  <si>
    <t>LAHDEN KRISTILLISEN KOULUN KAN</t>
  </si>
  <si>
    <t>OULUN KRISTILLINEN KASVATUS RY</t>
  </si>
  <si>
    <t>JOENSUUN STEINERKOULUN KANNATU</t>
  </si>
  <si>
    <t>PORVOON STEINERKOULUN KANNATUS</t>
  </si>
  <si>
    <t>ROVANIEMEN SEUDUN KRISTILLISEN</t>
  </si>
  <si>
    <t>HELSINGIN MONTESSORI-YHDISTYS</t>
  </si>
  <si>
    <t>OULUN REGGIO EMILIA KANNATUSYH</t>
  </si>
  <si>
    <t>TOUKO VOUTILAISEN KOULUSÄÄTIÖ</t>
  </si>
  <si>
    <t>HELSINGIN RANSKALAIS-SUOMALAIN</t>
  </si>
  <si>
    <t>SUOMALAIS-VENÄLÄINEN KOULU</t>
  </si>
  <si>
    <t>VALTION KOULUKODIT</t>
  </si>
  <si>
    <t>HELSINGIN EUROOPPALAINEN KOULU</t>
  </si>
  <si>
    <t>VALTERI-KOULU</t>
  </si>
  <si>
    <t>KOLPENEEN PALVELUKESKUKSEN KUN</t>
  </si>
  <si>
    <t>VARSINAIS-SUOMEN ERITYISHUOLTO</t>
  </si>
  <si>
    <t>VAALIJALAN KUNTAYHTYMÄ</t>
  </si>
  <si>
    <t>POHJOIS-KARJALAN PERHE- JA SOS</t>
  </si>
  <si>
    <t>ITÄ-SUOMEN YLIOPISTO</t>
  </si>
  <si>
    <t>PORTAANPÄÄ RY</t>
  </si>
  <si>
    <t>HELSINGIN YLIOPISTO</t>
  </si>
  <si>
    <t>JYVÄSKYLÄN YLIOPISTO</t>
  </si>
  <si>
    <t>OULUN YLIOPISTO</t>
  </si>
  <si>
    <t>Tampereen korkeakoulusäätiö sr</t>
  </si>
  <si>
    <t>TURUN YLIOPISTO</t>
  </si>
  <si>
    <t>ÅBO AKADEMI</t>
  </si>
  <si>
    <t>LAPIN YLIOPISTO</t>
  </si>
  <si>
    <t>FM/KAO 30.12.2020</t>
  </si>
  <si>
    <t>Statsandelsprocent:</t>
  </si>
  <si>
    <t>Antal kommuner:</t>
  </si>
  <si>
    <t>Kommunnummer</t>
  </si>
  <si>
    <t>Kommun</t>
  </si>
  <si>
    <t>Invånarantal 31.12.2019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</si>
  <si>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</si>
  <si>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</si>
  <si>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</si>
  <si>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</si>
  <si>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</si>
  <si>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</si>
  <si>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</si>
  <si>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</si>
  <si>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</si>
  <si>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Tavastkyrö</t>
  </si>
  <si>
    <t>Tavastehus</t>
  </si>
  <si>
    <t>Idensalmi</t>
  </si>
  <si>
    <t>Ikalis</t>
  </si>
  <si>
    <t>Ilomants</t>
  </si>
  <si>
    <t>Enare</t>
  </si>
  <si>
    <t>Ingå</t>
  </si>
  <si>
    <t>Storå</t>
  </si>
  <si>
    <t>Jockis</t>
  </si>
  <si>
    <t>Jorois</t>
  </si>
  <si>
    <t>Träskända</t>
  </si>
  <si>
    <t>St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</si>
  <si>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</si>
  <si>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</si>
  <si>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</si>
  <si>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</si>
  <si>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</si>
  <si>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</si>
  <si>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</si>
  <si>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</si>
  <si>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</si>
  <si>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</si>
  <si>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</si>
  <si>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</si>
  <si>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</si>
  <si>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</si>
  <si>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</si>
  <si>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</si>
  <si>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</si>
  <si>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</si>
  <si>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</si>
  <si>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</si>
  <si>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</si>
  <si>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</si>
  <si>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</si>
  <si>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</si>
  <si>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</si>
  <si>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</si>
  <si>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Sastmola</t>
  </si>
  <si>
    <t>St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</si>
  <si>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</si>
  <si>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</si>
  <si>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</si>
  <si>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</si>
  <si>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</si>
  <si>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</si>
  <si>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</si>
  <si>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</si>
  <si>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</si>
  <si>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</si>
  <si>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</si>
  <si>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</si>
  <si>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</si>
  <si>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</si>
  <si>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</si>
  <si>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</si>
  <si>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</si>
  <si>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</si>
  <si>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</si>
  <si>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</si>
  <si>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</si>
  <si>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</si>
  <si>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</si>
  <si>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</si>
  <si>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</si>
  <si>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</si>
  <si>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</si>
  <si>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</si>
  <si>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</si>
  <si>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</si>
  <si>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</si>
  <si>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</si>
  <si>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</si>
  <si>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</si>
  <si>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Virdois</t>
  </si>
  <si>
    <t>Vörå</t>
  </si>
  <si>
    <t>Övertorneå</t>
  </si>
  <si>
    <t>Etseri</t>
  </si>
  <si>
    <t>Åldersstruktur, kalkylerade kostnader</t>
  </si>
  <si>
    <t>Sjukfrekvens, kalkylerade kostnader</t>
  </si>
  <si>
    <t>Andra kalkylerade kostnader</t>
  </si>
  <si>
    <t>Kalkylerade kostander sammanlagt</t>
  </si>
  <si>
    <t>Självfinansieringsandel, €/inv</t>
  </si>
  <si>
    <t>Självfinansieringsandel, €</t>
  </si>
  <si>
    <t>Statsandel efter självfinansieringsandelen (mellansumma)</t>
  </si>
  <si>
    <t>Tilläggsdelar sammanlagt</t>
  </si>
  <si>
    <t>Minskiningar och höjningar av statsandelen, netto</t>
  </si>
  <si>
    <t xml:space="preserve">Statsandelar före skatteutjämning </t>
  </si>
  <si>
    <t>Utjämning av statsandelarna på basis av skatteinkomsterna</t>
  </si>
  <si>
    <t xml:space="preserve">Statsandel för kommunal basservice, sammanlagt </t>
  </si>
  <si>
    <t>Hemkommunsersättningar, netto</t>
  </si>
  <si>
    <t xml:space="preserve">Ersättning för förlorade skatteinkomster orsakade av förändringar i beskattningsgrunden </t>
  </si>
  <si>
    <t>Återkrav av fördröjda skatteintäkter 2021</t>
  </si>
  <si>
    <t>Utbetalning (statsandel + ersättning för förlorade skatteintäkter (inkl. Återkrav av fördr. skatteintäkter) + hemkommunsersättning)</t>
  </si>
  <si>
    <t>Utbetalning per månad</t>
  </si>
  <si>
    <t>Statsandel för kommunal basservice år 2021, sammanfattning</t>
  </si>
  <si>
    <t>Sammanlagt</t>
  </si>
  <si>
    <t>Kommunindelning enligt 2021</t>
  </si>
  <si>
    <t>Kalkylerade kostnader år 2021, ÅLDERSSTRUKTUR 31.12.2019</t>
  </si>
  <si>
    <t>FM/KAO</t>
  </si>
  <si>
    <t>Kommun-nummer</t>
  </si>
  <si>
    <t>Åldersstruktur</t>
  </si>
  <si>
    <t>0–5-åringar</t>
  </si>
  <si>
    <t>6-åringar</t>
  </si>
  <si>
    <t>7–12-åringar</t>
  </si>
  <si>
    <t>13–15-åringar</t>
  </si>
  <si>
    <t>16–18-åringar</t>
  </si>
  <si>
    <t>19–64-åringar</t>
  </si>
  <si>
    <t>65–74-åringar</t>
  </si>
  <si>
    <t>75–84-åringar</t>
  </si>
  <si>
    <t>85 år fyllda</t>
  </si>
  <si>
    <t>Priser:</t>
  </si>
  <si>
    <t>Ålder 0–5</t>
  </si>
  <si>
    <t>Ålder 6</t>
  </si>
  <si>
    <t>Ålder 7–12</t>
  </si>
  <si>
    <t>Ålder 13–15</t>
  </si>
  <si>
    <t>Ålder 16–18</t>
  </si>
  <si>
    <t>Ålder 19–64</t>
  </si>
  <si>
    <t>Ålder 65–74</t>
  </si>
  <si>
    <t>Ålder 75–84</t>
  </si>
  <si>
    <t>Ålder 85+</t>
  </si>
  <si>
    <t>Kalkylerade kostnader enligt åldersstruktur, €</t>
  </si>
  <si>
    <t>Kalkylerade kostnader, ÅLDERSSTRUKTUR sammanlagt, €</t>
  </si>
  <si>
    <t>Kalkylerade kostnader år 2021; andra kriterier</t>
  </si>
  <si>
    <t>Språkstatus</t>
  </si>
  <si>
    <t>0 = enspråkigt FI</t>
  </si>
  <si>
    <t>1 = tvåspråkigt FI</t>
  </si>
  <si>
    <t>2 = enspråkigt SV</t>
  </si>
  <si>
    <t>3 = tvåspråkigt SV</t>
  </si>
  <si>
    <t>Skärgårdsstatus</t>
  </si>
  <si>
    <t>0 = nej</t>
  </si>
  <si>
    <t>1 = skärgård</t>
  </si>
  <si>
    <t>2 = skärgård, &gt; 50 % u.f.v</t>
  </si>
  <si>
    <t>3 = kommuner med skärgårdsdel</t>
  </si>
  <si>
    <t>Beräkningsgrund:</t>
  </si>
  <si>
    <t xml:space="preserve">Sjukfrekvens (uppgifterna från 2019) </t>
  </si>
  <si>
    <t>Arbetslösa 2019</t>
  </si>
  <si>
    <t>Arbetskraft 2019</t>
  </si>
  <si>
    <t>Genomsnittlig arbetslöshetsgrad 2019, %</t>
  </si>
  <si>
    <t>Arbetslöshets-koefficient</t>
  </si>
  <si>
    <t>Antal svenskspråkiga 31.12.2019</t>
  </si>
  <si>
    <t>Antal med främmande modersmål 31.12.2019</t>
  </si>
  <si>
    <t>Andel med främmande modersmål 31.12.2019</t>
  </si>
  <si>
    <t>Landets lägsta:</t>
  </si>
  <si>
    <t>Främmandespråks-koefficienten</t>
  </si>
  <si>
    <t>Areal (land) km2, 31.12.2019</t>
  </si>
  <si>
    <t>Befolkningstäthet</t>
  </si>
  <si>
    <t>Befolkningstäthets-koefficienten (max koefficient x20)</t>
  </si>
  <si>
    <t>Skärgårds-status</t>
  </si>
  <si>
    <t>Skärgårdsbefolkning 31.12.2019</t>
  </si>
  <si>
    <t>Invånare i åldern 30-54 år, 31.12.2019</t>
  </si>
  <si>
    <t>Invånare 30 - 54 år utan examen, 31.12.2019</t>
  </si>
  <si>
    <t>Utbildningsbakgrund, andel utan examen</t>
  </si>
  <si>
    <t>Utbildnings-bakgrunds-koefficienten</t>
  </si>
  <si>
    <t>Sjukfrekvens</t>
  </si>
  <si>
    <t>Kalkylerade kostnader, €</t>
  </si>
  <si>
    <t>Arbetslöshetsgrad</t>
  </si>
  <si>
    <t>Tvåspråkighet I</t>
  </si>
  <si>
    <t>Tvåspråkighet II</t>
  </si>
  <si>
    <t>Inslag av främmande språk</t>
  </si>
  <si>
    <t xml:space="preserve">Befolkningstäthet </t>
  </si>
  <si>
    <t>Skärgård</t>
  </si>
  <si>
    <t>Kommuner med skärgårdsdel</t>
  </si>
  <si>
    <t>Utbildningsbakgrund</t>
  </si>
  <si>
    <t>Andra kalk. kostnader utan sjukfrekvens</t>
  </si>
  <si>
    <t>Andra kalk. kostnader sammanlagt</t>
  </si>
  <si>
    <t>Tilläggsdelar år 2021</t>
  </si>
  <si>
    <t>Fjärrortskoefficient 2017-2021, korrigerad</t>
  </si>
  <si>
    <t>Samernas hembygdsområde, 1 = ja 0 = nej</t>
  </si>
  <si>
    <t>Samiskspråkiga invånare, 31.12.2019</t>
  </si>
  <si>
    <t>Samiskspråkigas andel, %</t>
  </si>
  <si>
    <t>Arbetsplatser 2018</t>
  </si>
  <si>
    <t>Arbetande 2018</t>
  </si>
  <si>
    <t>Arbetsplatssjälvförsörjning</t>
  </si>
  <si>
    <t>Arbetsplats-självförsörjning</t>
  </si>
  <si>
    <t>Landets lägsta</t>
  </si>
  <si>
    <t>Arbetsplats-självförsörjnings-koefficient</t>
  </si>
  <si>
    <t>Fjärrort</t>
  </si>
  <si>
    <t>Samernas hembygdsområde</t>
  </si>
  <si>
    <t xml:space="preserve">Statsandel: </t>
  </si>
  <si>
    <t>Minskningar, €</t>
  </si>
  <si>
    <t>Minskningar och höjningar av statsandelen år 2021</t>
  </si>
  <si>
    <t>Minskning på basis av incitament för kommunernas digitalisering (-1,82 €/inv)</t>
  </si>
  <si>
    <t>Minskning på basis av behovsprövade bidrag  (-1,82 €/inv)</t>
  </si>
  <si>
    <t>Sammanslagningsunderstöd enligt prövning för kommuner i svår ekonomisk ställning (-1,82 €/inv)</t>
  </si>
  <si>
    <t>Finansiering av läkar- och sjukvårdshelikoptrarnas verksamhet (-4,1 €/inv)</t>
  </si>
  <si>
    <t>Finansiering av inledande skolor (-0,05 €/inv)</t>
  </si>
  <si>
    <t>*Frysning av indexhöjningarna år 2016</t>
  </si>
  <si>
    <t xml:space="preserve">*Frysning av indexhöjningarna år 2018 </t>
  </si>
  <si>
    <t>*Frysning av indexhöjningarna år 2019</t>
  </si>
  <si>
    <t>Minskning på basis av grundläggande utkomststödet</t>
  </si>
  <si>
    <t>Neutralisering av förändringen av kumulativa skattesatsen (förändring från föregående år) (-19,70 €/inv)</t>
  </si>
  <si>
    <t>Minskning av pensionsstödet (-2,47 €/inv)</t>
  </si>
  <si>
    <t>Minskningar sammanlagt</t>
  </si>
  <si>
    <t>Höjningar, €</t>
  </si>
  <si>
    <t>Utjämning av systemförändringar år 2010</t>
  </si>
  <si>
    <t>Överföring av landskapsförbundens anslag (0,09 €/inv)</t>
  </si>
  <si>
    <t>Kompensation för arbetsmarknadsstöd (arbetsmarknadsstöd år 2006)</t>
  </si>
  <si>
    <t>Utjämning av statsandelar på basis av arbetsmarknadsstödsreformen (arbetsmakrnadsstöd år 2015)</t>
  </si>
  <si>
    <t>Engångshöjning för 2021 på basis av ändring av lagen om klientavgifter (0,16 €/inv)</t>
  </si>
  <si>
    <t>Höjning av statsandel på grund av corona enligt utdelningskvoten av kommunalskatt</t>
  </si>
  <si>
    <t>Höjning av statsandel på grund av corona enligt invånarantal (2,80 €/inv)</t>
  </si>
  <si>
    <t>Höjningar sammanlagt</t>
  </si>
  <si>
    <t>Minskningar och höjningar sammanlagt, €</t>
  </si>
  <si>
    <t>Utjämning av statsandelarna på basis av skatteinkomsterna år 2021</t>
  </si>
  <si>
    <t>Invånarantal årsskifte 2018/2019</t>
  </si>
  <si>
    <t>Beräkningsgrund</t>
  </si>
  <si>
    <t>Skatteinkomst år 2019.</t>
  </si>
  <si>
    <t>Genomsnittlig inkomstskattesats: 19,88%</t>
  </si>
  <si>
    <t>Utjämningsgräns: 100 %</t>
  </si>
  <si>
    <t>Utjämningstilläggs-%: 80 %</t>
  </si>
  <si>
    <t>Inkomstskattesats år 2019</t>
  </si>
  <si>
    <t>Kommunalskatt (debiterad), €</t>
  </si>
  <si>
    <t>Beskattningsbar inkomst (kommunalskatt), €</t>
  </si>
  <si>
    <t>Fastighetsskattebas; kärnkraftverk (kalkylerad), €</t>
  </si>
  <si>
    <t>Utjämning av statsandelarna på basis av skatteinkomsterna:</t>
  </si>
  <si>
    <t>Kalkylerad kommunalskatt, €</t>
  </si>
  <si>
    <t>Betalbar samfundsskatt, €</t>
  </si>
  <si>
    <t>Kalkylerad fastighetsskatt (kärnkraftv.), €</t>
  </si>
  <si>
    <t>Kalkylerad skatteinkomst sammanlagt, €</t>
  </si>
  <si>
    <t>Kalkylerad skatteinkomst sammanlagt, €/invånare (=utjämningsgräns)</t>
  </si>
  <si>
    <t>Differens = utjämningsgränsen - kalkylerad skatteinkomst, €/inv</t>
  </si>
  <si>
    <t>Naturliga logaritmen av den del som överskrider utjämningsgränsen</t>
  </si>
  <si>
    <t>Utjämningsminsknings-%, (30+nat.log)</t>
  </si>
  <si>
    <t>Utjämningsminsknings-%: 30 % + naturlig logaritm.</t>
  </si>
  <si>
    <t>Utjämning,  €/invånare</t>
  </si>
  <si>
    <t>Utjämning, €</t>
  </si>
  <si>
    <t>Hemkommunsersättningar år 2021</t>
  </si>
  <si>
    <t>Kommunindelning enligt 2021.</t>
  </si>
  <si>
    <t>Kommunnummer /beteckning</t>
  </si>
  <si>
    <t xml:space="preserve">Kommun /anordnare av undervisningen </t>
  </si>
  <si>
    <t>Hemkommunsersättningar, intäkter</t>
  </si>
  <si>
    <t>Moms</t>
  </si>
  <si>
    <t>Hemkommunsersättningar, utgifter</t>
  </si>
  <si>
    <t>(staten / personer utan hemkommun, utgifter)</t>
  </si>
  <si>
    <t>Kompensation på basis av förändringar i skatteinkomst år 2021</t>
  </si>
  <si>
    <t>(flyttas till eget moment 28.90.35)</t>
  </si>
  <si>
    <t>Invånarantal 31.12.2018</t>
  </si>
  <si>
    <t>Ändring av statens progressiva inomstskatteskala</t>
  </si>
  <si>
    <t>Utökning av grundavdrag i kommunalbeskattningen</t>
  </si>
  <si>
    <t xml:space="preserve">Utökning av arbetsinkomstavdrag </t>
  </si>
  <si>
    <t>Skatteincitament för personalemissioner på onoterade aktiebolag</t>
  </si>
  <si>
    <t>Laddningsförmån för elbil</t>
  </si>
  <si>
    <t>Tjänstecykelförmån</t>
  </si>
  <si>
    <t xml:space="preserve">Minskning av beskattningsvärdet på tjänsteelbilar </t>
  </si>
  <si>
    <t>Utvidgande av personalbiljetternas skattefrihet</t>
  </si>
  <si>
    <t>Begränsing av bostadslånets ränteavdrag</t>
  </si>
  <si>
    <t>Lagen om höjda avskrivningar på investeringar i maskiner och anläggningar</t>
  </si>
  <si>
    <t>Lagen om höjning av gränserna för avskrivningar på en gång och utgiftsrester för inkomst av näringsverksamhet, inkomst av gårdsbruk och kapitalinkomst av skogsbruk</t>
  </si>
  <si>
    <t>Höjning av statsandelar år 2021, €</t>
  </si>
  <si>
    <t>Skattekompensationen från åren 2010-2020 sammanlagt, €</t>
  </si>
  <si>
    <t>Skattekompensationen från åren 2010-2021 sammanlagt, €</t>
  </si>
  <si>
    <t>Återkrav av fördröjda skatteintäkter år 2021</t>
  </si>
  <si>
    <t>Skattekompensationer (inkl. Återkrav av fördröjda skatteint.) år 2021</t>
  </si>
  <si>
    <t>Grundpriser 2021</t>
  </si>
  <si>
    <t>2021, euro</t>
  </si>
  <si>
    <t>2020, euro</t>
  </si>
  <si>
    <t>Förändring</t>
  </si>
  <si>
    <t>Ålder:</t>
  </si>
  <si>
    <t>ålder 0-5</t>
  </si>
  <si>
    <t>ålder 6</t>
  </si>
  <si>
    <t>ålder 7-12</t>
  </si>
  <si>
    <t>ålder 13-15</t>
  </si>
  <si>
    <t>ålder 16-18</t>
  </si>
  <si>
    <t>ålder 19-64</t>
  </si>
  <si>
    <t>ålder 65-74</t>
  </si>
  <si>
    <t>ålder 75-84</t>
  </si>
  <si>
    <t>ålder 85+</t>
  </si>
  <si>
    <t xml:space="preserve">Kriterier för andra kalkylerade kostnader: </t>
  </si>
  <si>
    <t>Arbetslöshet</t>
  </si>
  <si>
    <t>Tvåspråkighet</t>
  </si>
  <si>
    <t>Främmände modersmål</t>
  </si>
  <si>
    <t>Kommun med skärgårdsdel</t>
  </si>
  <si>
    <t>Tilläggsdelar:</t>
  </si>
  <si>
    <t>Fjärrorts</t>
  </si>
  <si>
    <t>Hemkommunsersättningar:</t>
  </si>
  <si>
    <t>Grundpris</t>
  </si>
  <si>
    <t>Moms-%</t>
  </si>
  <si>
    <t>Utjämningsgräns: 3 890,78 euroa/inv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</si>
</sst>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-* #,##0.00\ _€_-;\-* #,##0.00\ _€_-;_-* &quot;-&quot;??\ _€_-;_-@_-"/>
    <numFmt numFmtId="165" formatCode="#,##0.00000"/>
    <numFmt numFmtId="166" formatCode="#,##0_ ;[Red]\-#,##0\ "/>
    <numFmt numFmtId="167" formatCode="#,##0_ ;\-#,##0\ "/>
    <numFmt numFmtId="168" formatCode="0.0000"/>
    <numFmt numFmtId="169" formatCode="0.000"/>
    <numFmt numFmtId="170" formatCode="0.0\ %"/>
    <numFmt numFmtId="171" formatCode="0.00000"/>
    <numFmt numFmtId="172" formatCode="#,##0.00\ &quot;€&quot;"/>
    <numFmt numFmtId="173" formatCode="#,##0.000"/>
    <numFmt numFmtId="174" formatCode="#,##0.00_ ;[Red]\-#,##0.00\ "/>
    <numFmt numFmtId="175" formatCode="#,##0.000_ ;[Red]\-#,##0.000\ "/>
    <numFmt numFmtId="176" formatCode="#,##0.000\ &quot;€&quot;"/>
    <numFmt numFmtId="177" formatCode="0.0"/>
    <numFmt numFmtId="178" formatCode="#,##0.0"/>
    <numFmt numFmtId="179" formatCode="#,##0.0000"/>
    <numFmt numFmtId="180" formatCode="#,##0.00000000_ ;[Red]\-#,##0.00000000\ "/>
    <numFmt numFmtId="181" formatCode="#,##0.0000_ ;[Red]\-#,##0.0000\ "/>
    <numFmt numFmtId="182" formatCode="#,##0.0_ ;[Red]\-#,##0.0\ "/>
    <numFmt numFmtId="183" formatCode="000"/>
  </numFmts>
  <fonts count="4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sz val="8"/>
      <color indexed="30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u/>
      <sz val="9"/>
      <color theme="1"/>
      <name val="Arial"/>
      <family val="2"/>
    </font>
    <font>
      <sz val="8"/>
      <color theme="1"/>
      <name val="Arial"/>
      <family val="2"/>
      <scheme val="minor"/>
    </font>
    <font>
      <strike/>
      <sz val="8"/>
      <color theme="1"/>
      <name val="Arial"/>
      <family val="2"/>
    </font>
    <font>
      <u/>
      <sz val="8"/>
      <color theme="1"/>
      <name val="Arial"/>
      <family val="2"/>
    </font>
    <font>
      <strike/>
      <sz val="8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1"/>
      <name val="Arial"/>
      <family val="2"/>
      <scheme val="minor"/>
    </font>
    <font>
      <sz val="9"/>
      <color indexed="8"/>
      <name val="Verdana"/>
      <family val="2"/>
    </font>
    <font>
      <sz val="9"/>
      <name val="Arial"/>
      <family val="2"/>
    </font>
    <font>
      <b/>
      <u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u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i/>
      <sz val="11"/>
      <name val="Arial"/>
      <family val="2"/>
    </font>
    <font>
      <u/>
      <sz val="11"/>
      <color rgb="FFFF000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b/>
      <i/>
      <sz val="11"/>
      <name val="Arial"/>
      <family val="2"/>
    </font>
    <font>
      <b/>
      <sz val="11"/>
      <color indexed="8"/>
      <name val="Arial"/>
      <family val="2"/>
    </font>
    <font>
      <b/>
      <u/>
      <sz val="11"/>
      <name val="Arial"/>
      <family val="2"/>
    </font>
    <font>
      <b/>
      <sz val="11"/>
      <name val="Arial"/>
    </font>
    <font>
      <sz val="8"/>
      <color rgb="FF404040"/>
      <name val="Arial"/>
      <family val="2"/>
      <scheme val="minor"/>
    </font>
    <font>
      <sz val="8"/>
      <color theme="1"/>
      <name val="Segoe UI"/>
      <family val="2"/>
    </font>
    <font>
      <sz val="18"/>
      <color theme="3"/>
      <name val="Arial Narrow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500">
    <xf numFmtId="0" fontId="0" fillId="0" borderId="0" xfId="0"/>
    <xf numFmtId="0" fontId="4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5" fontId="5" fillId="0" borderId="0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0" xfId="0" applyFont="1" applyBorder="1"/>
    <xf numFmtId="166" fontId="7" fillId="0" borderId="0" xfId="0" applyNumberFormat="1" applyFont="1"/>
    <xf numFmtId="0" fontId="7" fillId="0" borderId="0" xfId="0" applyFont="1"/>
    <xf numFmtId="0" fontId="8" fillId="0" borderId="0" xfId="0" applyFont="1" applyBorder="1"/>
    <xf numFmtId="0" fontId="9" fillId="0" borderId="0" xfId="0" applyFont="1" applyBorder="1"/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/>
    <xf numFmtId="0" fontId="8" fillId="0" borderId="0" xfId="0" applyFont="1" applyBorder="1" applyAlignment="1">
      <alignment horizontal="right"/>
    </xf>
    <xf numFmtId="4" fontId="8" fillId="0" borderId="0" xfId="0" applyNumberFormat="1" applyFont="1" applyBorder="1" applyAlignment="1">
      <alignment horizontal="left"/>
    </xf>
    <xf numFmtId="166" fontId="7" fillId="0" borderId="0" xfId="0" applyNumberFormat="1" applyFont="1" applyBorder="1"/>
    <xf numFmtId="3" fontId="10" fillId="0" borderId="0" xfId="0" applyNumberFormat="1" applyFont="1" applyBorder="1" applyAlignment="1">
      <alignment horizontal="left"/>
    </xf>
    <xf numFmtId="165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left"/>
    </xf>
    <xf numFmtId="166" fontId="3" fillId="0" borderId="0" xfId="0" applyNumberFormat="1" applyFont="1" applyBorder="1"/>
    <xf numFmtId="3" fontId="7" fillId="0" borderId="0" xfId="0" applyNumberFormat="1" applyFont="1"/>
    <xf numFmtId="0" fontId="3" fillId="0" borderId="0" xfId="0" applyFont="1"/>
    <xf numFmtId="3" fontId="10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/>
    <xf numFmtId="3" fontId="11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right"/>
    </xf>
    <xf numFmtId="3" fontId="12" fillId="0" borderId="0" xfId="0" applyNumberFormat="1" applyFont="1" applyBorder="1"/>
    <xf numFmtId="0" fontId="13" fillId="0" borderId="0" xfId="0" applyFont="1" applyBorder="1"/>
    <xf numFmtId="0" fontId="13" fillId="0" borderId="0" xfId="0" applyFont="1"/>
    <xf numFmtId="0" fontId="2" fillId="0" borderId="0" xfId="0" applyFont="1"/>
    <xf numFmtId="3" fontId="14" fillId="0" borderId="0" xfId="0" applyNumberFormat="1" applyFont="1" applyFill="1" applyBorder="1" applyAlignment="1"/>
    <xf numFmtId="3" fontId="8" fillId="0" borderId="0" xfId="0" applyNumberFormat="1" applyFont="1" applyFill="1" applyBorder="1" applyAlignment="1" applyProtection="1">
      <alignment horizontal="right"/>
    </xf>
    <xf numFmtId="166" fontId="8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0" fontId="9" fillId="0" borderId="0" xfId="0" applyFont="1" applyFill="1" applyBorder="1"/>
    <xf numFmtId="1" fontId="8" fillId="0" borderId="0" xfId="0" applyNumberFormat="1" applyFont="1" applyBorder="1"/>
    <xf numFmtId="167" fontId="8" fillId="0" borderId="0" xfId="0" applyNumberFormat="1" applyFont="1" applyBorder="1" applyAlignment="1">
      <alignment horizontal="right"/>
    </xf>
    <xf numFmtId="1" fontId="8" fillId="0" borderId="0" xfId="0" applyNumberFormat="1" applyFont="1" applyFill="1" applyBorder="1"/>
    <xf numFmtId="3" fontId="9" fillId="0" borderId="0" xfId="0" applyNumberFormat="1" applyFont="1" applyFill="1" applyBorder="1"/>
    <xf numFmtId="167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/>
    <xf numFmtId="0" fontId="0" fillId="0" borderId="0" xfId="0" applyFill="1"/>
    <xf numFmtId="1" fontId="8" fillId="0" borderId="0" xfId="0" applyNumberFormat="1" applyFont="1" applyFill="1" applyBorder="1" applyAlignment="1">
      <alignment horizontal="right"/>
    </xf>
    <xf numFmtId="0" fontId="10" fillId="0" borderId="0" xfId="0" applyFont="1"/>
    <xf numFmtId="1" fontId="5" fillId="0" borderId="0" xfId="0" applyNumberFormat="1" applyFont="1" applyBorder="1"/>
    <xf numFmtId="3" fontId="4" fillId="0" borderId="0" xfId="0" applyNumberFormat="1" applyFont="1" applyBorder="1"/>
    <xf numFmtId="167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/>
    <xf numFmtId="1" fontId="15" fillId="0" borderId="0" xfId="0" applyNumberFormat="1" applyFont="1" applyFill="1" applyBorder="1" applyAlignment="1"/>
    <xf numFmtId="3" fontId="15" fillId="0" borderId="0" xfId="0" applyNumberFormat="1" applyFont="1" applyFill="1" applyBorder="1" applyAlignment="1"/>
    <xf numFmtId="0" fontId="4" fillId="0" borderId="0" xfId="0" applyFont="1" applyFill="1" applyBorder="1"/>
    <xf numFmtId="1" fontId="16" fillId="0" borderId="0" xfId="0" applyNumberFormat="1" applyFont="1" applyFill="1" applyBorder="1" applyAlignment="1"/>
    <xf numFmtId="0" fontId="17" fillId="0" borderId="0" xfId="0" applyFont="1" applyFill="1" applyBorder="1"/>
    <xf numFmtId="1" fontId="18" fillId="0" borderId="0" xfId="0" applyNumberFormat="1" applyFont="1" applyFill="1" applyBorder="1" applyAlignment="1"/>
    <xf numFmtId="0" fontId="5" fillId="0" borderId="0" xfId="0" applyFont="1" applyBorder="1"/>
    <xf numFmtId="0" fontId="13" fillId="0" borderId="0" xfId="0" applyFont="1" applyFill="1"/>
    <xf numFmtId="3" fontId="13" fillId="0" borderId="0" xfId="0" applyNumberFormat="1" applyFont="1" applyFill="1"/>
    <xf numFmtId="3" fontId="4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/>
    <xf numFmtId="169" fontId="0" fillId="0" borderId="0" xfId="0" applyNumberFormat="1" applyFill="1" applyBorder="1"/>
    <xf numFmtId="170" fontId="13" fillId="0" borderId="0" xfId="0" applyNumberFormat="1" applyFont="1" applyFill="1" applyBorder="1"/>
    <xf numFmtId="170" fontId="2" fillId="0" borderId="0" xfId="0" applyNumberFormat="1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3" fontId="7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/>
    <xf numFmtId="4" fontId="7" fillId="0" borderId="0" xfId="0" applyNumberFormat="1" applyFont="1" applyFill="1" applyBorder="1"/>
    <xf numFmtId="173" fontId="7" fillId="0" borderId="0" xfId="0" applyNumberFormat="1" applyFont="1" applyFill="1" applyBorder="1"/>
    <xf numFmtId="173" fontId="0" fillId="0" borderId="0" xfId="0" applyNumberFormat="1" applyFill="1" applyBorder="1"/>
    <xf numFmtId="9" fontId="0" fillId="0" borderId="0" xfId="0" applyNumberFormat="1" applyFill="1" applyBorder="1"/>
    <xf numFmtId="3" fontId="13" fillId="0" borderId="0" xfId="0" applyNumberFormat="1" applyFont="1" applyFill="1" applyBorder="1"/>
    <xf numFmtId="166" fontId="7" fillId="0" borderId="0" xfId="0" applyNumberFormat="1" applyFont="1" applyFill="1" applyBorder="1"/>
    <xf numFmtId="0" fontId="6" fillId="0" borderId="0" xfId="0" applyFont="1" applyFill="1" applyBorder="1"/>
    <xf numFmtId="171" fontId="7" fillId="0" borderId="0" xfId="0" applyNumberFormat="1" applyFont="1" applyFill="1" applyBorder="1"/>
    <xf numFmtId="0" fontId="21" fillId="0" borderId="0" xfId="0" applyFont="1" applyFill="1" applyBorder="1"/>
    <xf numFmtId="166" fontId="4" fillId="0" borderId="0" xfId="0" applyNumberFormat="1" applyFont="1" applyFill="1" applyBorder="1" applyAlignment="1" applyProtection="1">
      <alignment horizontal="right"/>
    </xf>
    <xf numFmtId="0" fontId="22" fillId="0" borderId="0" xfId="0" applyFont="1" applyFill="1" applyBorder="1"/>
    <xf numFmtId="0" fontId="7" fillId="0" borderId="0" xfId="0" applyFont="1" applyFill="1" applyBorder="1" applyAlignment="1">
      <alignment horizontal="left"/>
    </xf>
    <xf numFmtId="166" fontId="17" fillId="0" borderId="0" xfId="0" applyNumberFormat="1" applyFont="1" applyFill="1" applyBorder="1"/>
    <xf numFmtId="171" fontId="22" fillId="0" borderId="0" xfId="0" applyNumberFormat="1" applyFont="1" applyFill="1" applyBorder="1"/>
    <xf numFmtId="0" fontId="23" fillId="0" borderId="0" xfId="0" applyFont="1" applyFill="1" applyBorder="1" applyAlignment="1">
      <alignment horizontal="left"/>
    </xf>
    <xf numFmtId="166" fontId="13" fillId="0" borderId="0" xfId="0" applyNumberFormat="1" applyFont="1" applyFill="1" applyBorder="1"/>
    <xf numFmtId="171" fontId="5" fillId="0" borderId="0" xfId="0" applyNumberFormat="1" applyFont="1" applyFill="1" applyBorder="1"/>
    <xf numFmtId="166" fontId="24" fillId="0" borderId="0" xfId="0" applyNumberFormat="1" applyFont="1" applyFill="1" applyBorder="1"/>
    <xf numFmtId="0" fontId="3" fillId="0" borderId="0" xfId="0" applyFont="1" applyFill="1" applyBorder="1"/>
    <xf numFmtId="166" fontId="20" fillId="0" borderId="0" xfId="0" applyNumberFormat="1" applyFont="1" applyFill="1" applyBorder="1"/>
    <xf numFmtId="171" fontId="25" fillId="0" borderId="0" xfId="0" applyNumberFormat="1" applyFont="1" applyFill="1" applyBorder="1"/>
    <xf numFmtId="171" fontId="23" fillId="0" borderId="0" xfId="0" applyNumberFormat="1" applyFont="1" applyFill="1" applyBorder="1"/>
    <xf numFmtId="0" fontId="25" fillId="0" borderId="0" xfId="0" applyFont="1" applyFill="1" applyBorder="1"/>
    <xf numFmtId="174" fontId="7" fillId="0" borderId="0" xfId="0" applyNumberFormat="1" applyFont="1" applyFill="1" applyBorder="1"/>
    <xf numFmtId="9" fontId="6" fillId="0" borderId="0" xfId="0" applyNumberFormat="1" applyFont="1" applyFill="1" applyBorder="1"/>
    <xf numFmtId="170" fontId="26" fillId="0" borderId="0" xfId="0" applyNumberFormat="1" applyFont="1" applyFill="1" applyBorder="1"/>
    <xf numFmtId="175" fontId="7" fillId="0" borderId="0" xfId="0" applyNumberFormat="1" applyFont="1" applyFill="1" applyBorder="1"/>
    <xf numFmtId="1" fontId="7" fillId="0" borderId="0" xfId="0" applyNumberFormat="1" applyFont="1" applyFill="1" applyBorder="1"/>
    <xf numFmtId="3" fontId="0" fillId="0" borderId="0" xfId="0" applyNumberFormat="1" applyFill="1" applyBorder="1"/>
    <xf numFmtId="168" fontId="5" fillId="0" borderId="0" xfId="0" applyNumberFormat="1" applyFont="1" applyFill="1" applyBorder="1" applyAlignment="1">
      <alignment horizontal="right"/>
    </xf>
    <xf numFmtId="0" fontId="27" fillId="0" borderId="0" xfId="0" applyFont="1" applyFill="1" applyBorder="1"/>
    <xf numFmtId="166" fontId="0" fillId="0" borderId="0" xfId="0" applyNumberFormat="1"/>
    <xf numFmtId="0" fontId="2" fillId="0" borderId="0" xfId="0" applyFont="1" applyFill="1"/>
    <xf numFmtId="1" fontId="0" fillId="0" borderId="0" xfId="0" applyNumberFormat="1" applyFill="1"/>
    <xf numFmtId="169" fontId="0" fillId="0" borderId="0" xfId="0" applyNumberFormat="1"/>
    <xf numFmtId="166" fontId="13" fillId="0" borderId="0" xfId="0" applyNumberFormat="1" applyFont="1"/>
    <xf numFmtId="178" fontId="7" fillId="0" borderId="0" xfId="0" applyNumberFormat="1" applyFont="1"/>
    <xf numFmtId="166" fontId="13" fillId="0" borderId="0" xfId="0" applyNumberFormat="1" applyFont="1" applyFill="1"/>
    <xf numFmtId="166" fontId="7" fillId="0" borderId="0" xfId="0" applyNumberFormat="1" applyFont="1" applyFill="1"/>
    <xf numFmtId="178" fontId="7" fillId="0" borderId="0" xfId="0" applyNumberFormat="1" applyFont="1" applyFill="1"/>
    <xf numFmtId="3" fontId="7" fillId="0" borderId="0" xfId="0" applyNumberFormat="1" applyFont="1" applyFill="1"/>
    <xf numFmtId="166" fontId="4" fillId="0" borderId="0" xfId="0" applyNumberFormat="1" applyFont="1" applyFill="1" applyBorder="1"/>
    <xf numFmtId="3" fontId="5" fillId="0" borderId="0" xfId="0" applyNumberFormat="1" applyFont="1" applyFill="1"/>
    <xf numFmtId="3" fontId="13" fillId="0" borderId="0" xfId="0" applyNumberFormat="1" applyFont="1"/>
    <xf numFmtId="3" fontId="6" fillId="0" borderId="0" xfId="0" applyNumberFormat="1" applyFont="1" applyFill="1"/>
    <xf numFmtId="3" fontId="0" fillId="0" borderId="0" xfId="0" applyNumberFormat="1"/>
    <xf numFmtId="183" fontId="28" fillId="0" borderId="0" xfId="0" applyNumberFormat="1" applyFont="1" applyBorder="1" applyAlignment="1" applyProtection="1">
      <alignment horizontal="left"/>
    </xf>
    <xf numFmtId="3" fontId="29" fillId="0" borderId="0" xfId="0" applyNumberFormat="1" applyFont="1" applyBorder="1" applyAlignment="1">
      <alignment vertical="top" wrapText="1"/>
    </xf>
    <xf numFmtId="3" fontId="29" fillId="0" borderId="0" xfId="0" applyNumberFormat="1" applyFont="1" applyBorder="1" applyAlignment="1">
      <alignment vertical="top"/>
    </xf>
    <xf numFmtId="3" fontId="0" fillId="0" borderId="0" xfId="0" applyNumberFormat="1" applyBorder="1"/>
    <xf numFmtId="0" fontId="0" fillId="0" borderId="0" xfId="0" applyBorder="1"/>
    <xf numFmtId="0" fontId="6" fillId="0" borderId="0" xfId="0" applyFont="1" applyFill="1"/>
    <xf numFmtId="3" fontId="19" fillId="0" borderId="0" xfId="0" applyNumberFormat="1" applyFont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1" fontId="6" fillId="0" borderId="0" xfId="0" applyNumberFormat="1" applyFont="1" applyFill="1"/>
    <xf numFmtId="0" fontId="17" fillId="0" borderId="0" xfId="0" applyFont="1" applyFill="1"/>
    <xf numFmtId="3" fontId="0" fillId="0" borderId="0" xfId="0" applyNumberFormat="1" applyFill="1"/>
    <xf numFmtId="3" fontId="17" fillId="0" borderId="0" xfId="0" applyNumberFormat="1" applyFont="1" applyFill="1"/>
    <xf numFmtId="0" fontId="5" fillId="0" borderId="1" xfId="0" applyFont="1" applyFill="1" applyBorder="1"/>
    <xf numFmtId="3" fontId="5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166" fontId="8" fillId="0" borderId="0" xfId="0" applyNumberFormat="1" applyFont="1" applyFill="1" applyBorder="1"/>
    <xf numFmtId="166" fontId="11" fillId="0" borderId="0" xfId="0" applyNumberFormat="1" applyFont="1" applyFill="1" applyBorder="1"/>
    <xf numFmtId="166" fontId="4" fillId="0" borderId="1" xfId="0" applyNumberFormat="1" applyFont="1" applyFill="1" applyBorder="1"/>
    <xf numFmtId="3" fontId="9" fillId="5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3" fontId="33" fillId="0" borderId="0" xfId="0" applyNumberFormat="1" applyFont="1" applyBorder="1" applyAlignment="1">
      <alignment horizontal="right"/>
    </xf>
    <xf numFmtId="166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left"/>
    </xf>
    <xf numFmtId="0" fontId="12" fillId="0" borderId="0" xfId="0" applyFont="1" applyFill="1"/>
    <xf numFmtId="3" fontId="12" fillId="0" borderId="0" xfId="0" applyNumberFormat="1" applyFont="1" applyFill="1"/>
    <xf numFmtId="2" fontId="9" fillId="0" borderId="3" xfId="0" applyNumberFormat="1" applyFont="1" applyFill="1" applyBorder="1"/>
    <xf numFmtId="2" fontId="9" fillId="0" borderId="0" xfId="0" applyNumberFormat="1" applyFont="1" applyFill="1" applyBorder="1"/>
    <xf numFmtId="0" fontId="3" fillId="0" borderId="0" xfId="0" applyFont="1" applyFill="1"/>
    <xf numFmtId="2" fontId="8" fillId="0" borderId="3" xfId="0" applyNumberFormat="1" applyFont="1" applyFill="1" applyBorder="1"/>
    <xf numFmtId="2" fontId="8" fillId="0" borderId="0" xfId="0" applyNumberFormat="1" applyFont="1" applyFill="1" applyBorder="1"/>
    <xf numFmtId="171" fontId="9" fillId="0" borderId="0" xfId="0" applyNumberFormat="1" applyFont="1" applyFill="1" applyBorder="1"/>
    <xf numFmtId="0" fontId="3" fillId="0" borderId="0" xfId="0" applyFont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169" fontId="9" fillId="0" borderId="0" xfId="0" applyNumberFormat="1" applyFont="1" applyFill="1" applyBorder="1"/>
    <xf numFmtId="3" fontId="8" fillId="0" borderId="3" xfId="0" applyNumberFormat="1" applyFont="1" applyFill="1" applyBorder="1"/>
    <xf numFmtId="3" fontId="9" fillId="0" borderId="3" xfId="0" applyNumberFormat="1" applyFont="1" applyFill="1" applyBorder="1"/>
    <xf numFmtId="3" fontId="3" fillId="0" borderId="3" xfId="0" applyNumberFormat="1" applyFont="1" applyBorder="1"/>
    <xf numFmtId="0" fontId="3" fillId="0" borderId="3" xfId="0" applyFont="1" applyBorder="1"/>
    <xf numFmtId="0" fontId="8" fillId="0" borderId="3" xfId="0" applyFont="1" applyFill="1" applyBorder="1"/>
    <xf numFmtId="0" fontId="3" fillId="0" borderId="3" xfId="0" applyFont="1" applyFill="1" applyBorder="1"/>
    <xf numFmtId="0" fontId="9" fillId="6" borderId="0" xfId="0" applyFont="1" applyFill="1" applyBorder="1"/>
    <xf numFmtId="0" fontId="9" fillId="6" borderId="0" xfId="0" applyFont="1" applyFill="1" applyBorder="1" applyAlignment="1">
      <alignment horizontal="right"/>
    </xf>
    <xf numFmtId="0" fontId="8" fillId="6" borderId="0" xfId="0" applyFont="1" applyFill="1" applyBorder="1"/>
    <xf numFmtId="0" fontId="8" fillId="6" borderId="0" xfId="0" applyFont="1" applyFill="1" applyBorder="1" applyAlignment="1">
      <alignment horizontal="right"/>
    </xf>
    <xf numFmtId="0" fontId="12" fillId="6" borderId="0" xfId="0" applyFont="1" applyFill="1"/>
    <xf numFmtId="166" fontId="3" fillId="0" borderId="0" xfId="0" applyNumberFormat="1" applyFont="1" applyFill="1" applyBorder="1"/>
    <xf numFmtId="0" fontId="12" fillId="0" borderId="0" xfId="0" applyFont="1" applyFill="1" applyBorder="1" applyAlignment="1">
      <alignment horizontal="right"/>
    </xf>
    <xf numFmtId="172" fontId="9" fillId="0" borderId="0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12" fillId="0" borderId="0" xfId="0" applyFont="1" applyFill="1" applyBorder="1"/>
    <xf numFmtId="169" fontId="8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5" fillId="0" borderId="3" xfId="0" applyFont="1" applyFill="1" applyBorder="1"/>
    <xf numFmtId="3" fontId="35" fillId="0" borderId="0" xfId="0" applyNumberFormat="1" applyFont="1" applyFill="1" applyBorder="1"/>
    <xf numFmtId="10" fontId="8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0" fontId="34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14" fontId="36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0" fontId="9" fillId="0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4" fontId="12" fillId="0" borderId="0" xfId="0" applyNumberFormat="1" applyFont="1" applyFill="1" applyBorder="1" applyAlignment="1">
      <alignment horizontal="right"/>
    </xf>
    <xf numFmtId="10" fontId="12" fillId="0" borderId="0" xfId="0" applyNumberFormat="1" applyFont="1" applyFill="1" applyBorder="1" applyAlignment="1">
      <alignment horizontal="right"/>
    </xf>
    <xf numFmtId="168" fontId="9" fillId="0" borderId="0" xfId="0" applyNumberFormat="1" applyFont="1" applyFill="1" applyBorder="1"/>
    <xf numFmtId="170" fontId="8" fillId="0" borderId="0" xfId="0" applyNumberFormat="1" applyFont="1" applyFill="1" applyBorder="1" applyAlignment="1">
      <alignment horizontal="right"/>
    </xf>
    <xf numFmtId="168" fontId="12" fillId="0" borderId="0" xfId="0" applyNumberFormat="1" applyFont="1" applyFill="1" applyBorder="1" applyAlignment="1">
      <alignment horizontal="right"/>
    </xf>
    <xf numFmtId="177" fontId="9" fillId="0" borderId="0" xfId="0" applyNumberFormat="1" applyFont="1" applyFill="1" applyBorder="1"/>
    <xf numFmtId="168" fontId="3" fillId="0" borderId="0" xfId="0" applyNumberFormat="1" applyFont="1" applyFill="1" applyBorder="1" applyAlignment="1">
      <alignment horizontal="right"/>
    </xf>
    <xf numFmtId="3" fontId="12" fillId="0" borderId="3" xfId="0" applyNumberFormat="1" applyFont="1" applyFill="1" applyBorder="1" applyAlignment="1">
      <alignment horizontal="right"/>
    </xf>
    <xf numFmtId="168" fontId="8" fillId="0" borderId="0" xfId="0" applyNumberFormat="1" applyFont="1" applyFill="1" applyBorder="1"/>
    <xf numFmtId="10" fontId="3" fillId="0" borderId="0" xfId="0" applyNumberFormat="1" applyFont="1" applyFill="1" applyBorder="1" applyAlignment="1">
      <alignment horizontal="right"/>
    </xf>
    <xf numFmtId="177" fontId="8" fillId="0" borderId="0" xfId="0" applyNumberFormat="1" applyFont="1" applyFill="1" applyBorder="1"/>
    <xf numFmtId="178" fontId="8" fillId="0" borderId="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0" fontId="0" fillId="0" borderId="0" xfId="0" applyFont="1" applyAlignment="1"/>
    <xf numFmtId="0" fontId="0" fillId="0" borderId="0" xfId="0" applyFont="1"/>
    <xf numFmtId="168" fontId="12" fillId="0" borderId="0" xfId="0" applyNumberFormat="1" applyFont="1" applyFill="1" applyBorder="1"/>
    <xf numFmtId="168" fontId="3" fillId="0" borderId="0" xfId="0" applyNumberFormat="1" applyFont="1" applyFill="1" applyBorder="1"/>
    <xf numFmtId="3" fontId="12" fillId="4" borderId="3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2" fillId="4" borderId="3" xfId="0" applyFont="1" applyFill="1" applyBorder="1"/>
    <xf numFmtId="0" fontId="2" fillId="4" borderId="0" xfId="0" applyFont="1" applyFill="1"/>
    <xf numFmtId="0" fontId="2" fillId="4" borderId="0" xfId="0" applyFont="1" applyFill="1" applyBorder="1"/>
    <xf numFmtId="3" fontId="9" fillId="4" borderId="3" xfId="0" applyNumberFormat="1" applyFont="1" applyFill="1" applyBorder="1"/>
    <xf numFmtId="3" fontId="12" fillId="4" borderId="3" xfId="0" applyNumberFormat="1" applyFont="1" applyFill="1" applyBorder="1"/>
    <xf numFmtId="0" fontId="0" fillId="4" borderId="3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Border="1" applyAlignment="1">
      <alignment wrapText="1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right" wrapText="1"/>
    </xf>
    <xf numFmtId="0" fontId="3" fillId="7" borderId="0" xfId="0" applyFont="1" applyFill="1" applyBorder="1" applyAlignment="1">
      <alignment horizontal="right" wrapText="1"/>
    </xf>
    <xf numFmtId="10" fontId="8" fillId="7" borderId="0" xfId="0" applyNumberFormat="1" applyFont="1" applyFill="1" applyBorder="1" applyAlignment="1">
      <alignment horizontal="right" wrapText="1"/>
    </xf>
    <xf numFmtId="0" fontId="9" fillId="7" borderId="3" xfId="0" applyFont="1" applyFill="1" applyBorder="1"/>
    <xf numFmtId="0" fontId="2" fillId="7" borderId="0" xfId="0" applyFont="1" applyFill="1"/>
    <xf numFmtId="10" fontId="12" fillId="7" borderId="0" xfId="0" applyNumberFormat="1" applyFont="1" applyFill="1" applyBorder="1" applyAlignment="1">
      <alignment horizontal="right"/>
    </xf>
    <xf numFmtId="10" fontId="9" fillId="7" borderId="0" xfId="0" applyNumberFormat="1" applyFont="1" applyFill="1" applyBorder="1" applyAlignment="1">
      <alignment wrapText="1"/>
    </xf>
    <xf numFmtId="172" fontId="12" fillId="0" borderId="0" xfId="0" applyNumberFormat="1" applyFont="1" applyFill="1" applyBorder="1"/>
    <xf numFmtId="3" fontId="3" fillId="4" borderId="0" xfId="0" applyNumberFormat="1" applyFont="1" applyFill="1" applyBorder="1"/>
    <xf numFmtId="0" fontId="12" fillId="0" borderId="0" xfId="0" applyFont="1" applyFill="1" applyBorder="1" applyAlignment="1">
      <alignment horizontal="left" wrapText="1"/>
    </xf>
    <xf numFmtId="176" fontId="12" fillId="0" borderId="0" xfId="0" applyNumberFormat="1" applyFont="1" applyFill="1" applyBorder="1" applyAlignment="1">
      <alignment horizontal="right"/>
    </xf>
    <xf numFmtId="0" fontId="0" fillId="0" borderId="0" xfId="0" applyFill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0" fillId="0" borderId="3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3" fillId="8" borderId="0" xfId="0" applyFont="1" applyFill="1" applyBorder="1"/>
    <xf numFmtId="0" fontId="3" fillId="7" borderId="0" xfId="0" applyFont="1" applyFill="1" applyBorder="1"/>
    <xf numFmtId="0" fontId="0" fillId="7" borderId="0" xfId="0" applyFont="1" applyFill="1"/>
    <xf numFmtId="176" fontId="12" fillId="0" borderId="3" xfId="0" applyNumberFormat="1" applyFont="1" applyFill="1" applyBorder="1" applyAlignment="1">
      <alignment horizontal="right"/>
    </xf>
    <xf numFmtId="0" fontId="12" fillId="0" borderId="0" xfId="0" applyFont="1"/>
    <xf numFmtId="0" fontId="3" fillId="0" borderId="0" xfId="0" applyFont="1" applyBorder="1" applyAlignment="1">
      <alignment horizontal="right"/>
    </xf>
    <xf numFmtId="168" fontId="3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6" fillId="0" borderId="0" xfId="0" applyFont="1" applyFill="1" applyBorder="1" applyAlignment="1">
      <alignment horizontal="left"/>
    </xf>
    <xf numFmtId="3" fontId="10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12" fillId="0" borderId="3" xfId="0" applyNumberFormat="1" applyFont="1" applyBorder="1"/>
    <xf numFmtId="10" fontId="3" fillId="0" borderId="0" xfId="0" applyNumberFormat="1" applyFont="1" applyBorder="1" applyAlignment="1">
      <alignment horizontal="right"/>
    </xf>
    <xf numFmtId="168" fontId="12" fillId="0" borderId="7" xfId="0" applyNumberFormat="1" applyFont="1" applyBorder="1" applyAlignment="1">
      <alignment horizontal="right"/>
    </xf>
    <xf numFmtId="179" fontId="3" fillId="0" borderId="0" xfId="0" applyNumberFormat="1" applyFont="1" applyFill="1" applyBorder="1" applyAlignment="1">
      <alignment horizontal="right"/>
    </xf>
    <xf numFmtId="3" fontId="3" fillId="0" borderId="3" xfId="0" applyNumberFormat="1" applyFont="1" applyFill="1" applyBorder="1"/>
    <xf numFmtId="168" fontId="3" fillId="0" borderId="7" xfId="0" applyNumberFormat="1" applyFont="1" applyFill="1" applyBorder="1" applyAlignment="1">
      <alignment horizontal="right"/>
    </xf>
    <xf numFmtId="0" fontId="39" fillId="2" borderId="10" xfId="0" applyFont="1" applyFill="1" applyBorder="1" applyAlignment="1">
      <alignment horizontal="left" vertical="center" wrapText="1"/>
    </xf>
    <xf numFmtId="0" fontId="39" fillId="2" borderId="11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3" fontId="39" fillId="0" borderId="0" xfId="0" applyNumberFormat="1" applyFont="1" applyFill="1" applyBorder="1" applyAlignment="1" applyProtection="1">
      <alignment horizontal="left" vertical="center" wrapText="1"/>
    </xf>
    <xf numFmtId="3" fontId="39" fillId="0" borderId="0" xfId="0" applyNumberFormat="1" applyFont="1" applyFill="1" applyBorder="1" applyAlignment="1">
      <alignment horizontal="left" vertical="center" wrapText="1"/>
    </xf>
    <xf numFmtId="0" fontId="39" fillId="3" borderId="3" xfId="0" applyFont="1" applyFill="1" applyBorder="1" applyAlignment="1">
      <alignment horizontal="left" vertical="center" wrapText="1"/>
    </xf>
    <xf numFmtId="0" fontId="39" fillId="3" borderId="0" xfId="0" applyFont="1" applyFill="1" applyBorder="1" applyAlignment="1">
      <alignment horizontal="left" vertical="center" wrapText="1"/>
    </xf>
    <xf numFmtId="3" fontId="39" fillId="3" borderId="0" xfId="0" applyNumberFormat="1" applyFont="1" applyFill="1" applyBorder="1" applyAlignment="1" applyProtection="1">
      <alignment horizontal="left" vertical="center" wrapText="1"/>
    </xf>
    <xf numFmtId="3" fontId="40" fillId="3" borderId="3" xfId="0" applyNumberFormat="1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left" vertical="center" wrapText="1"/>
    </xf>
    <xf numFmtId="3" fontId="41" fillId="0" borderId="0" xfId="0" applyNumberFormat="1" applyFont="1" applyFill="1" applyBorder="1" applyAlignment="1">
      <alignment horizontal="left" vertical="center" wrapText="1"/>
    </xf>
    <xf numFmtId="4" fontId="41" fillId="0" borderId="0" xfId="0" applyNumberFormat="1" applyFont="1" applyFill="1" applyBorder="1" applyAlignment="1">
      <alignment horizontal="left" vertical="center" wrapText="1"/>
    </xf>
    <xf numFmtId="173" fontId="41" fillId="0" borderId="0" xfId="0" applyNumberFormat="1" applyFont="1" applyFill="1" applyBorder="1" applyAlignment="1">
      <alignment horizontal="left" vertical="center" wrapText="1"/>
    </xf>
    <xf numFmtId="173" fontId="38" fillId="0" borderId="0" xfId="0" applyNumberFormat="1" applyFont="1" applyFill="1" applyBorder="1" applyAlignment="1">
      <alignment horizontal="left" vertical="center" wrapText="1"/>
    </xf>
    <xf numFmtId="9" fontId="38" fillId="0" borderId="0" xfId="0" applyNumberFormat="1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 wrapText="1"/>
    </xf>
    <xf numFmtId="3" fontId="40" fillId="0" borderId="3" xfId="0" applyNumberFormat="1" applyFont="1" applyFill="1" applyBorder="1" applyAlignment="1">
      <alignment horizontal="left" vertical="center" wrapText="1"/>
    </xf>
    <xf numFmtId="3" fontId="40" fillId="0" borderId="0" xfId="0" applyNumberFormat="1" applyFont="1" applyFill="1" applyBorder="1" applyAlignment="1">
      <alignment horizontal="left" vertical="center" wrapText="1"/>
    </xf>
    <xf numFmtId="4" fontId="40" fillId="3" borderId="0" xfId="0" applyNumberFormat="1" applyFont="1" applyFill="1" applyBorder="1" applyAlignment="1">
      <alignment horizontal="left" vertical="center" wrapText="1"/>
    </xf>
    <xf numFmtId="3" fontId="40" fillId="3" borderId="0" xfId="0" applyNumberFormat="1" applyFont="1" applyFill="1" applyBorder="1" applyAlignment="1">
      <alignment horizontal="left" vertical="center" wrapText="1"/>
    </xf>
    <xf numFmtId="3" fontId="39" fillId="3" borderId="3" xfId="0" applyNumberFormat="1" applyFont="1" applyFill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40" fillId="0" borderId="3" xfId="0" applyFont="1" applyBorder="1" applyAlignment="1">
      <alignment horizontal="left" vertical="center" wrapText="1"/>
    </xf>
    <xf numFmtId="3" fontId="40" fillId="0" borderId="0" xfId="0" applyNumberFormat="1" applyFont="1" applyBorder="1" applyAlignment="1">
      <alignment horizontal="left" vertical="center" wrapText="1"/>
    </xf>
    <xf numFmtId="0" fontId="40" fillId="0" borderId="0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12" fillId="0" borderId="1" xfId="0" applyFont="1" applyFill="1" applyBorder="1"/>
    <xf numFmtId="4" fontId="3" fillId="0" borderId="0" xfId="0" applyNumberFormat="1" applyFont="1" applyFill="1" applyBorder="1" applyAlignment="1">
      <alignment wrapText="1"/>
    </xf>
    <xf numFmtId="168" fontId="3" fillId="0" borderId="0" xfId="0" applyNumberFormat="1" applyFont="1" applyBorder="1" applyAlignment="1">
      <alignment horizontal="right"/>
    </xf>
    <xf numFmtId="4" fontId="40" fillId="3" borderId="3" xfId="0" applyNumberFormat="1" applyFont="1" applyFill="1" applyBorder="1" applyAlignment="1">
      <alignment horizontal="left" vertical="center" wrapText="1"/>
    </xf>
    <xf numFmtId="0" fontId="3" fillId="7" borderId="0" xfId="0" applyFont="1" applyFill="1"/>
    <xf numFmtId="0" fontId="12" fillId="7" borderId="0" xfId="0" applyFont="1" applyFill="1"/>
    <xf numFmtId="0" fontId="3" fillId="7" borderId="3" xfId="0" applyFont="1" applyFill="1" applyBorder="1"/>
    <xf numFmtId="0" fontId="3" fillId="7" borderId="0" xfId="0" applyFont="1" applyFill="1" applyBorder="1" applyAlignment="1">
      <alignment horizontal="right"/>
    </xf>
    <xf numFmtId="3" fontId="8" fillId="7" borderId="0" xfId="0" applyNumberFormat="1" applyFont="1" applyFill="1" applyBorder="1" applyAlignment="1">
      <alignment horizontal="right"/>
    </xf>
    <xf numFmtId="168" fontId="12" fillId="7" borderId="0" xfId="0" applyNumberFormat="1" applyFont="1" applyFill="1" applyBorder="1" applyAlignment="1">
      <alignment horizontal="right"/>
    </xf>
    <xf numFmtId="0" fontId="3" fillId="8" borderId="3" xfId="0" applyFont="1" applyFill="1" applyBorder="1"/>
    <xf numFmtId="0" fontId="12" fillId="8" borderId="0" xfId="0" applyFont="1" applyFill="1" applyBorder="1"/>
    <xf numFmtId="0" fontId="12" fillId="8" borderId="3" xfId="0" applyFont="1" applyFill="1" applyBorder="1"/>
    <xf numFmtId="172" fontId="12" fillId="8" borderId="0" xfId="0" applyNumberFormat="1" applyFont="1" applyFill="1" applyBorder="1"/>
    <xf numFmtId="0" fontId="12" fillId="8" borderId="3" xfId="0" applyFont="1" applyFill="1" applyBorder="1" applyAlignment="1">
      <alignment horizontal="left"/>
    </xf>
    <xf numFmtId="0" fontId="9" fillId="0" borderId="0" xfId="0" applyFont="1" applyFill="1"/>
    <xf numFmtId="0" fontId="35" fillId="0" borderId="0" xfId="0" applyFont="1" applyFill="1"/>
    <xf numFmtId="4" fontId="9" fillId="0" borderId="0" xfId="0" applyNumberFormat="1" applyFont="1" applyFill="1" applyBorder="1"/>
    <xf numFmtId="0" fontId="8" fillId="0" borderId="7" xfId="0" applyFont="1" applyFill="1" applyBorder="1"/>
    <xf numFmtId="0" fontId="8" fillId="0" borderId="0" xfId="0" applyFont="1" applyFill="1"/>
    <xf numFmtId="14" fontId="35" fillId="0" borderId="0" xfId="0" applyNumberFormat="1" applyFont="1" applyFill="1" applyAlignment="1">
      <alignment horizontal="left"/>
    </xf>
    <xf numFmtId="166" fontId="9" fillId="0" borderId="0" xfId="0" applyNumberFormat="1" applyFont="1" applyFill="1" applyBorder="1"/>
    <xf numFmtId="14" fontId="8" fillId="0" borderId="0" xfId="0" applyNumberFormat="1" applyFont="1" applyFill="1" applyBorder="1"/>
    <xf numFmtId="0" fontId="9" fillId="0" borderId="7" xfId="0" applyFont="1" applyFill="1" applyBorder="1" applyAlignment="1">
      <alignment horizontal="right"/>
    </xf>
    <xf numFmtId="175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3" fontId="8" fillId="0" borderId="7" xfId="0" applyNumberFormat="1" applyFont="1" applyFill="1" applyBorder="1"/>
    <xf numFmtId="166" fontId="9" fillId="0" borderId="3" xfId="0" applyNumberFormat="1" applyFont="1" applyFill="1" applyBorder="1"/>
    <xf numFmtId="166" fontId="8" fillId="0" borderId="3" xfId="0" applyNumberFormat="1" applyFont="1" applyFill="1" applyBorder="1"/>
    <xf numFmtId="180" fontId="8" fillId="0" borderId="0" xfId="0" applyNumberFormat="1" applyFont="1" applyFill="1" applyBorder="1"/>
    <xf numFmtId="0" fontId="8" fillId="0" borderId="0" xfId="0" applyFont="1" applyFill="1" applyProtection="1"/>
    <xf numFmtId="0" fontId="8" fillId="0" borderId="0" xfId="0" applyFont="1" applyFill="1" applyAlignment="1" applyProtection="1">
      <alignment horizontal="left"/>
    </xf>
    <xf numFmtId="0" fontId="40" fillId="0" borderId="0" xfId="0" applyFont="1" applyFill="1" applyAlignment="1">
      <alignment horizontal="left" vertical="center" wrapText="1"/>
    </xf>
    <xf numFmtId="3" fontId="41" fillId="0" borderId="0" xfId="0" applyNumberFormat="1" applyFont="1" applyAlignment="1">
      <alignment horizontal="left" vertical="center" wrapText="1"/>
    </xf>
    <xf numFmtId="166" fontId="40" fillId="0" borderId="7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/>
    <xf numFmtId="3" fontId="8" fillId="0" borderId="1" xfId="0" applyNumberFormat="1" applyFont="1" applyFill="1" applyBorder="1"/>
    <xf numFmtId="3" fontId="8" fillId="0" borderId="1" xfId="0" applyNumberFormat="1" applyFont="1" applyFill="1" applyBorder="1" applyAlignment="1">
      <alignment horizontal="right"/>
    </xf>
    <xf numFmtId="3" fontId="9" fillId="0" borderId="1" xfId="0" applyNumberFormat="1" applyFont="1" applyFill="1" applyBorder="1"/>
    <xf numFmtId="166" fontId="40" fillId="3" borderId="3" xfId="0" applyNumberFormat="1" applyFont="1" applyFill="1" applyBorder="1" applyAlignment="1">
      <alignment horizontal="left" vertical="center" wrapText="1"/>
    </xf>
    <xf numFmtId="166" fontId="40" fillId="3" borderId="0" xfId="0" applyNumberFormat="1" applyFont="1" applyFill="1" applyBorder="1" applyAlignment="1">
      <alignment horizontal="left" vertical="center" wrapText="1"/>
    </xf>
    <xf numFmtId="166" fontId="40" fillId="3" borderId="7" xfId="0" applyNumberFormat="1" applyFont="1" applyFill="1" applyBorder="1" applyAlignment="1">
      <alignment horizontal="left" vertical="center" wrapText="1"/>
    </xf>
    <xf numFmtId="166" fontId="40" fillId="10" borderId="1" xfId="0" applyNumberFormat="1" applyFont="1" applyFill="1" applyBorder="1" applyAlignment="1">
      <alignment horizontal="left" vertical="center" wrapText="1"/>
    </xf>
    <xf numFmtId="166" fontId="9" fillId="9" borderId="1" xfId="0" applyNumberFormat="1" applyFont="1" applyFill="1" applyBorder="1"/>
    <xf numFmtId="166" fontId="9" fillId="7" borderId="7" xfId="0" applyNumberFormat="1" applyFont="1" applyFill="1" applyBorder="1"/>
    <xf numFmtId="166" fontId="9" fillId="8" borderId="7" xfId="0" applyNumberFormat="1" applyFont="1" applyFill="1" applyBorder="1"/>
    <xf numFmtId="0" fontId="42" fillId="8" borderId="3" xfId="0" applyFont="1" applyFill="1" applyBorder="1"/>
    <xf numFmtId="0" fontId="8" fillId="8" borderId="0" xfId="0" applyFont="1" applyFill="1" applyBorder="1" applyAlignment="1">
      <alignment horizontal="center"/>
    </xf>
    <xf numFmtId="0" fontId="8" fillId="7" borderId="0" xfId="0" applyFont="1" applyFill="1"/>
    <xf numFmtId="0" fontId="42" fillId="7" borderId="3" xfId="0" applyFont="1" applyFill="1" applyBorder="1"/>
    <xf numFmtId="0" fontId="8" fillId="7" borderId="0" xfId="0" applyFont="1" applyFill="1" applyBorder="1" applyAlignment="1">
      <alignment horizontal="center"/>
    </xf>
    <xf numFmtId="3" fontId="8" fillId="7" borderId="0" xfId="0" applyNumberFormat="1" applyFont="1" applyFill="1" applyBorder="1" applyAlignment="1">
      <alignment horizontal="center"/>
    </xf>
    <xf numFmtId="0" fontId="8" fillId="7" borderId="7" xfId="0" applyFont="1" applyFill="1" applyBorder="1"/>
    <xf numFmtId="166" fontId="39" fillId="2" borderId="0" xfId="0" applyNumberFormat="1" applyFont="1" applyFill="1" applyBorder="1" applyAlignment="1">
      <alignment horizontal="left" vertical="center" wrapText="1"/>
    </xf>
    <xf numFmtId="0" fontId="8" fillId="8" borderId="0" xfId="0" applyFont="1" applyFill="1" applyBorder="1"/>
    <xf numFmtId="3" fontId="8" fillId="8" borderId="7" xfId="0" applyNumberFormat="1" applyFont="1" applyFill="1" applyBorder="1"/>
    <xf numFmtId="166" fontId="39" fillId="3" borderId="0" xfId="0" applyNumberFormat="1" applyFont="1" applyFill="1" applyBorder="1" applyAlignment="1">
      <alignment horizontal="left" vertical="center" wrapText="1"/>
    </xf>
    <xf numFmtId="3" fontId="9" fillId="0" borderId="0" xfId="0" applyNumberFormat="1" applyFont="1" applyBorder="1" applyAlignment="1">
      <alignment horizontal="left"/>
    </xf>
    <xf numFmtId="3" fontId="9" fillId="0" borderId="0" xfId="0" applyNumberFormat="1" applyFont="1"/>
    <xf numFmtId="3" fontId="8" fillId="0" borderId="3" xfId="0" applyNumberFormat="1" applyFont="1" applyBorder="1"/>
    <xf numFmtId="3" fontId="32" fillId="0" borderId="0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14" fontId="34" fillId="0" borderId="0" xfId="0" applyNumberFormat="1" applyFont="1" applyFill="1" applyBorder="1" applyAlignment="1">
      <alignment horizontal="right"/>
    </xf>
    <xf numFmtId="3" fontId="34" fillId="0" borderId="0" xfId="0" applyNumberFormat="1" applyFont="1" applyBorder="1" applyAlignment="1">
      <alignment horizontal="right"/>
    </xf>
    <xf numFmtId="3" fontId="32" fillId="0" borderId="0" xfId="0" applyNumberFormat="1" applyFont="1" applyBorder="1" applyAlignment="1">
      <alignment horizontal="center"/>
    </xf>
    <xf numFmtId="179" fontId="8" fillId="0" borderId="0" xfId="0" applyNumberFormat="1" applyFont="1" applyBorder="1" applyAlignment="1">
      <alignment horizontal="right"/>
    </xf>
    <xf numFmtId="3" fontId="10" fillId="0" borderId="0" xfId="0" applyNumberFormat="1" applyFont="1" applyFill="1" applyBorder="1" applyAlignment="1">
      <alignment horizontal="center"/>
    </xf>
    <xf numFmtId="174" fontId="8" fillId="0" borderId="0" xfId="0" applyNumberFormat="1" applyFont="1" applyFill="1" applyBorder="1" applyAlignment="1">
      <alignment horizontal="right"/>
    </xf>
    <xf numFmtId="181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79" fontId="8" fillId="0" borderId="0" xfId="0" applyNumberFormat="1" applyFont="1" applyFill="1" applyBorder="1" applyAlignment="1">
      <alignment horizontal="right"/>
    </xf>
    <xf numFmtId="181" fontId="9" fillId="0" borderId="0" xfId="0" applyNumberFormat="1" applyFont="1" applyFill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174" fontId="9" fillId="0" borderId="0" xfId="0" applyNumberFormat="1" applyFont="1" applyFill="1" applyBorder="1" applyAlignment="1">
      <alignment horizontal="right"/>
    </xf>
    <xf numFmtId="3" fontId="9" fillId="0" borderId="3" xfId="0" applyNumberFormat="1" applyFont="1" applyBorder="1"/>
    <xf numFmtId="4" fontId="9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3" fontId="8" fillId="0" borderId="3" xfId="0" applyNumberFormat="1" applyFont="1" applyFill="1" applyBorder="1" applyAlignment="1" applyProtection="1">
      <alignment horizontal="right"/>
      <protection locked="0"/>
    </xf>
    <xf numFmtId="2" fontId="8" fillId="0" borderId="0" xfId="0" applyNumberFormat="1" applyFont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182" fontId="8" fillId="0" borderId="0" xfId="0" applyNumberFormat="1" applyFont="1"/>
    <xf numFmtId="4" fontId="8" fillId="0" borderId="0" xfId="0" applyNumberFormat="1" applyFont="1"/>
    <xf numFmtId="3" fontId="8" fillId="0" borderId="7" xfId="0" applyNumberFormat="1" applyFont="1" applyFill="1" applyBorder="1" applyAlignment="1">
      <alignment horizontal="right"/>
    </xf>
    <xf numFmtId="3" fontId="35" fillId="0" borderId="3" xfId="0" applyNumberFormat="1" applyFont="1" applyFill="1" applyBorder="1" applyAlignment="1" applyProtection="1">
      <alignment horizontal="right"/>
      <protection locked="0"/>
    </xf>
    <xf numFmtId="3" fontId="35" fillId="0" borderId="0" xfId="0" applyNumberFormat="1" applyFont="1" applyBorder="1" applyAlignment="1">
      <alignment horizontal="right"/>
    </xf>
    <xf numFmtId="3" fontId="35" fillId="0" borderId="7" xfId="0" applyNumberFormat="1" applyFont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3" fontId="8" fillId="0" borderId="0" xfId="0" applyNumberFormat="1" applyFont="1"/>
    <xf numFmtId="3" fontId="40" fillId="0" borderId="0" xfId="0" applyNumberFormat="1" applyFont="1" applyBorder="1" applyAlignment="1">
      <alignment vertical="center" wrapText="1"/>
    </xf>
    <xf numFmtId="3" fontId="39" fillId="0" borderId="0" xfId="0" applyNumberFormat="1" applyFont="1" applyAlignment="1">
      <alignment vertical="center" wrapText="1"/>
    </xf>
    <xf numFmtId="3" fontId="40" fillId="0" borderId="3" xfId="0" applyNumberFormat="1" applyFont="1" applyBorder="1" applyAlignment="1">
      <alignment vertical="center" wrapText="1"/>
    </xf>
    <xf numFmtId="3" fontId="39" fillId="0" borderId="0" xfId="0" applyNumberFormat="1" applyFont="1" applyBorder="1" applyAlignment="1">
      <alignment vertical="center" wrapText="1"/>
    </xf>
    <xf numFmtId="179" fontId="40" fillId="0" borderId="0" xfId="0" applyNumberFormat="1" applyFont="1" applyBorder="1" applyAlignment="1">
      <alignment vertical="center" wrapText="1"/>
    </xf>
    <xf numFmtId="3" fontId="40" fillId="0" borderId="7" xfId="0" applyNumberFormat="1" applyFont="1" applyBorder="1" applyAlignment="1">
      <alignment vertical="center" wrapText="1"/>
    </xf>
    <xf numFmtId="0" fontId="38" fillId="0" borderId="0" xfId="0" applyFont="1" applyAlignment="1">
      <alignment vertical="center" wrapText="1"/>
    </xf>
    <xf numFmtId="3" fontId="38" fillId="0" borderId="0" xfId="0" applyNumberFormat="1" applyFont="1" applyAlignment="1">
      <alignment vertical="center" wrapText="1"/>
    </xf>
    <xf numFmtId="166" fontId="9" fillId="0" borderId="3" xfId="0" applyNumberFormat="1" applyFont="1" applyFill="1" applyBorder="1" applyAlignment="1">
      <alignment horizontal="right"/>
    </xf>
    <xf numFmtId="166" fontId="9" fillId="0" borderId="7" xfId="0" applyNumberFormat="1" applyFont="1" applyFill="1" applyBorder="1" applyAlignment="1">
      <alignment horizontal="right"/>
    </xf>
    <xf numFmtId="174" fontId="34" fillId="0" borderId="3" xfId="0" applyNumberFormat="1" applyFont="1" applyFill="1" applyBorder="1" applyAlignment="1">
      <alignment horizontal="right"/>
    </xf>
    <xf numFmtId="166" fontId="8" fillId="0" borderId="7" xfId="0" applyNumberFormat="1" applyFont="1" applyFill="1" applyBorder="1" applyAlignment="1">
      <alignment horizontal="right"/>
    </xf>
    <xf numFmtId="166" fontId="39" fillId="0" borderId="3" xfId="0" applyNumberFormat="1" applyFont="1" applyFill="1" applyBorder="1" applyAlignment="1">
      <alignment vertical="center" wrapText="1"/>
    </xf>
    <xf numFmtId="166" fontId="39" fillId="0" borderId="7" xfId="0" applyNumberFormat="1" applyFont="1" applyFill="1" applyBorder="1" applyAlignment="1">
      <alignment vertical="center" wrapText="1"/>
    </xf>
    <xf numFmtId="166" fontId="9" fillId="7" borderId="3" xfId="0" applyNumberFormat="1" applyFont="1" applyFill="1" applyBorder="1" applyAlignment="1">
      <alignment horizontal="right"/>
    </xf>
    <xf numFmtId="166" fontId="9" fillId="7" borderId="7" xfId="0" applyNumberFormat="1" applyFont="1" applyFill="1" applyBorder="1" applyAlignment="1">
      <alignment horizontal="right"/>
    </xf>
    <xf numFmtId="166" fontId="9" fillId="7" borderId="3" xfId="0" applyNumberFormat="1" applyFont="1" applyFill="1" applyBorder="1"/>
    <xf numFmtId="3" fontId="40" fillId="3" borderId="3" xfId="0" applyNumberFormat="1" applyFont="1" applyFill="1" applyBorder="1" applyAlignment="1">
      <alignment vertical="center" wrapText="1"/>
    </xf>
    <xf numFmtId="3" fontId="40" fillId="3" borderId="0" xfId="0" applyNumberFormat="1" applyFont="1" applyFill="1" applyBorder="1" applyAlignment="1">
      <alignment vertical="center" wrapText="1"/>
    </xf>
    <xf numFmtId="0" fontId="38" fillId="3" borderId="0" xfId="0" applyFont="1" applyFill="1" applyAlignment="1">
      <alignment vertical="center" wrapText="1"/>
    </xf>
    <xf numFmtId="174" fontId="40" fillId="3" borderId="0" xfId="0" applyNumberFormat="1" applyFont="1" applyFill="1" applyBorder="1" applyAlignment="1">
      <alignment vertical="center" wrapText="1"/>
    </xf>
    <xf numFmtId="166" fontId="9" fillId="7" borderId="0" xfId="0" applyNumberFormat="1" applyFont="1" applyFill="1" applyBorder="1" applyAlignment="1">
      <alignment horizontal="right"/>
    </xf>
    <xf numFmtId="174" fontId="9" fillId="7" borderId="4" xfId="0" applyNumberFormat="1" applyFont="1" applyFill="1" applyBorder="1" applyAlignment="1">
      <alignment horizontal="right"/>
    </xf>
    <xf numFmtId="166" fontId="9" fillId="7" borderId="12" xfId="0" applyNumberFormat="1" applyFont="1" applyFill="1" applyBorder="1" applyAlignment="1">
      <alignment horizontal="right"/>
    </xf>
    <xf numFmtId="3" fontId="8" fillId="7" borderId="5" xfId="0" applyNumberFormat="1" applyFont="1" applyFill="1" applyBorder="1" applyAlignment="1">
      <alignment horizontal="left"/>
    </xf>
    <xf numFmtId="3" fontId="9" fillId="7" borderId="4" xfId="0" applyNumberFormat="1" applyFont="1" applyFill="1" applyBorder="1"/>
    <xf numFmtId="3" fontId="8" fillId="7" borderId="5" xfId="0" applyNumberFormat="1" applyFont="1" applyFill="1" applyBorder="1" applyAlignment="1">
      <alignment horizontal="right"/>
    </xf>
    <xf numFmtId="3" fontId="8" fillId="7" borderId="12" xfId="0" applyNumberFormat="1" applyFont="1" applyFill="1" applyBorder="1" applyAlignment="1">
      <alignment horizontal="right"/>
    </xf>
    <xf numFmtId="3" fontId="9" fillId="8" borderId="4" xfId="0" applyNumberFormat="1" applyFont="1" applyFill="1" applyBorder="1" applyAlignment="1">
      <alignment horizontal="left"/>
    </xf>
    <xf numFmtId="3" fontId="8" fillId="8" borderId="5" xfId="0" applyNumberFormat="1" applyFont="1" applyFill="1" applyBorder="1" applyAlignment="1">
      <alignment horizontal="right"/>
    </xf>
    <xf numFmtId="4" fontId="8" fillId="8" borderId="5" xfId="0" applyNumberFormat="1" applyFont="1" applyFill="1" applyBorder="1" applyAlignment="1">
      <alignment horizontal="right" wrapText="1"/>
    </xf>
    <xf numFmtId="166" fontId="9" fillId="8" borderId="5" xfId="0" applyNumberFormat="1" applyFont="1" applyFill="1" applyBorder="1" applyAlignment="1">
      <alignment horizontal="right"/>
    </xf>
    <xf numFmtId="174" fontId="8" fillId="8" borderId="5" xfId="0" applyNumberFormat="1" applyFont="1" applyFill="1" applyBorder="1" applyAlignment="1">
      <alignment horizontal="right" wrapText="1"/>
    </xf>
    <xf numFmtId="3" fontId="9" fillId="7" borderId="5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/>
    <xf numFmtId="0" fontId="41" fillId="0" borderId="0" xfId="0" applyFont="1" applyFill="1" applyAlignment="1">
      <alignment horizontal="left" vertical="center"/>
    </xf>
    <xf numFmtId="3" fontId="41" fillId="0" borderId="0" xfId="0" applyNumberFormat="1" applyFont="1" applyFill="1" applyAlignment="1">
      <alignment horizontal="left" vertical="center"/>
    </xf>
    <xf numFmtId="3" fontId="41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166" fontId="8" fillId="7" borderId="0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30" fillId="0" borderId="0" xfId="0" applyFont="1" applyFill="1"/>
    <xf numFmtId="0" fontId="2" fillId="0" borderId="4" xfId="0" applyFont="1" applyFill="1" applyBorder="1" applyAlignment="1">
      <alignment horizontal="right"/>
    </xf>
    <xf numFmtId="0" fontId="0" fillId="0" borderId="3" xfId="0" applyFont="1" applyFill="1" applyBorder="1"/>
    <xf numFmtId="4" fontId="0" fillId="0" borderId="3" xfId="0" applyNumberFormat="1" applyFont="1" applyFill="1" applyBorder="1"/>
    <xf numFmtId="4" fontId="0" fillId="0" borderId="3" xfId="0" applyNumberFormat="1" applyFont="1" applyFill="1" applyBorder="1" applyAlignment="1">
      <alignment horizontal="right"/>
    </xf>
    <xf numFmtId="4" fontId="0" fillId="0" borderId="4" xfId="0" applyNumberFormat="1" applyFont="1" applyFill="1" applyBorder="1"/>
    <xf numFmtId="0" fontId="2" fillId="7" borderId="9" xfId="0" applyFont="1" applyFill="1" applyBorder="1" applyAlignment="1">
      <alignment horizontal="right"/>
    </xf>
    <xf numFmtId="4" fontId="2" fillId="7" borderId="1" xfId="0" applyNumberFormat="1" applyFont="1" applyFill="1" applyBorder="1"/>
    <xf numFmtId="4" fontId="31" fillId="7" borderId="1" xfId="0" applyNumberFormat="1" applyFont="1" applyFill="1" applyBorder="1"/>
    <xf numFmtId="4" fontId="2" fillId="7" borderId="9" xfId="0" applyNumberFormat="1" applyFont="1" applyFill="1" applyBorder="1"/>
    <xf numFmtId="0" fontId="2" fillId="7" borderId="8" xfId="0" applyFont="1" applyFill="1" applyBorder="1" applyAlignment="1">
      <alignment horizontal="right"/>
    </xf>
    <xf numFmtId="0" fontId="0" fillId="0" borderId="0" xfId="0" applyFont="1" applyFill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8" fillId="0" borderId="0" xfId="0" applyFont="1"/>
    <xf numFmtId="3" fontId="3" fillId="0" borderId="0" xfId="0" applyNumberFormat="1" applyFont="1"/>
    <xf numFmtId="3" fontId="12" fillId="0" borderId="1" xfId="0" applyNumberFormat="1" applyFont="1" applyFill="1" applyBorder="1" applyAlignment="1">
      <alignment horizontal="right"/>
    </xf>
    <xf numFmtId="14" fontId="9" fillId="0" borderId="0" xfId="0" applyNumberFormat="1" applyFont="1" applyAlignment="1">
      <alignment horizontal="left"/>
    </xf>
    <xf numFmtId="3" fontId="9" fillId="0" borderId="7" xfId="0" applyNumberFormat="1" applyFont="1" applyFill="1" applyBorder="1" applyAlignment="1">
      <alignment horizontal="right"/>
    </xf>
    <xf numFmtId="14" fontId="9" fillId="0" borderId="0" xfId="0" applyNumberFormat="1" applyFont="1"/>
    <xf numFmtId="0" fontId="34" fillId="0" borderId="7" xfId="0" applyFont="1" applyFill="1" applyBorder="1" applyAlignment="1">
      <alignment horizontal="right"/>
    </xf>
    <xf numFmtId="4" fontId="39" fillId="0" borderId="0" xfId="0" applyNumberFormat="1" applyFont="1" applyAlignment="1">
      <alignment horizontal="left" vertical="center" wrapText="1"/>
    </xf>
    <xf numFmtId="1" fontId="39" fillId="0" borderId="0" xfId="0" applyNumberFormat="1" applyFont="1" applyAlignment="1">
      <alignment horizontal="left" vertical="center" wrapText="1"/>
    </xf>
    <xf numFmtId="3" fontId="39" fillId="0" borderId="7" xfId="0" applyNumberFormat="1" applyFont="1" applyFill="1" applyBorder="1" applyAlignment="1">
      <alignment horizontal="left" vertical="center" wrapText="1"/>
    </xf>
    <xf numFmtId="3" fontId="40" fillId="0" borderId="0" xfId="0" applyNumberFormat="1" applyFont="1" applyAlignment="1">
      <alignment horizontal="left" vertical="center" wrapText="1"/>
    </xf>
    <xf numFmtId="3" fontId="39" fillId="0" borderId="3" xfId="0" applyNumberFormat="1" applyFont="1" applyFill="1" applyBorder="1" applyAlignment="1">
      <alignment horizontal="left" vertical="center" wrapText="1"/>
    </xf>
    <xf numFmtId="3" fontId="9" fillId="7" borderId="7" xfId="0" applyNumberFormat="1" applyFont="1" applyFill="1" applyBorder="1" applyAlignment="1">
      <alignment horizontal="right"/>
    </xf>
    <xf numFmtId="3" fontId="12" fillId="0" borderId="0" xfId="0" applyNumberFormat="1" applyFont="1"/>
    <xf numFmtId="3" fontId="12" fillId="7" borderId="3" xfId="0" applyNumberFormat="1" applyFont="1" applyFill="1" applyBorder="1" applyAlignment="1">
      <alignment horizontal="right"/>
    </xf>
    <xf numFmtId="3" fontId="43" fillId="0" borderId="0" xfId="0" applyNumberFormat="1" applyFont="1" applyFill="1" applyBorder="1" applyAlignment="1"/>
    <xf numFmtId="183" fontId="8" fillId="0" borderId="0" xfId="0" applyNumberFormat="1" applyFont="1" applyBorder="1" applyAlignment="1">
      <alignment horizontal="center"/>
    </xf>
    <xf numFmtId="2" fontId="8" fillId="0" borderId="0" xfId="0" applyNumberFormat="1" applyFont="1" applyAlignment="1"/>
    <xf numFmtId="3" fontId="12" fillId="0" borderId="0" xfId="0" applyNumberFormat="1" applyFont="1" applyFill="1" applyAlignment="1">
      <alignment horizontal="right"/>
    </xf>
    <xf numFmtId="166" fontId="9" fillId="7" borderId="1" xfId="0" applyNumberFormat="1" applyFont="1" applyFill="1" applyBorder="1"/>
    <xf numFmtId="166" fontId="9" fillId="7" borderId="0" xfId="0" applyNumberFormat="1" applyFont="1" applyFill="1" applyBorder="1"/>
    <xf numFmtId="166" fontId="8" fillId="7" borderId="1" xfId="0" applyNumberFormat="1" applyFont="1" applyFill="1" applyBorder="1" applyAlignment="1">
      <alignment horizontal="right"/>
    </xf>
    <xf numFmtId="4" fontId="40" fillId="0" borderId="0" xfId="0" applyNumberFormat="1" applyFont="1" applyFill="1" applyBorder="1" applyAlignment="1">
      <alignment horizontal="left" vertical="center" wrapText="1"/>
    </xf>
    <xf numFmtId="3" fontId="39" fillId="0" borderId="1" xfId="0" applyNumberFormat="1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left" vertical="center" wrapText="1"/>
    </xf>
    <xf numFmtId="166" fontId="39" fillId="0" borderId="0" xfId="0" applyNumberFormat="1" applyFont="1" applyFill="1" applyBorder="1" applyAlignment="1">
      <alignment horizontal="left" vertical="center" wrapText="1"/>
    </xf>
    <xf numFmtId="166" fontId="41" fillId="0" borderId="0" xfId="0" applyNumberFormat="1" applyFont="1" applyFill="1" applyAlignment="1">
      <alignment horizontal="left" vertical="center" wrapText="1"/>
    </xf>
    <xf numFmtId="0" fontId="41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10" fontId="39" fillId="5" borderId="2" xfId="0" applyNumberFormat="1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36" fillId="0" borderId="0" xfId="0" applyFont="1" applyFill="1" applyBorder="1" applyAlignment="1">
      <alignment horizontal="right"/>
    </xf>
    <xf numFmtId="10" fontId="12" fillId="0" borderId="0" xfId="0" applyNumberFormat="1" applyFont="1" applyBorder="1" applyAlignment="1">
      <alignment horizontal="right"/>
    </xf>
    <xf numFmtId="3" fontId="12" fillId="4" borderId="1" xfId="0" applyNumberFormat="1" applyFont="1" applyFill="1" applyBorder="1"/>
    <xf numFmtId="166" fontId="8" fillId="0" borderId="0" xfId="0" applyNumberFormat="1" applyFont="1"/>
    <xf numFmtId="166" fontId="9" fillId="0" borderId="0" xfId="0" applyNumberFormat="1" applyFont="1"/>
    <xf numFmtId="166" fontId="9" fillId="0" borderId="0" xfId="0" applyNumberFormat="1" applyFont="1" applyBorder="1"/>
    <xf numFmtId="166" fontId="12" fillId="0" borderId="1" xfId="0" applyNumberFormat="1" applyFont="1" applyFill="1" applyBorder="1" applyAlignment="1">
      <alignment horizontal="right"/>
    </xf>
    <xf numFmtId="3" fontId="12" fillId="11" borderId="0" xfId="0" applyNumberFormat="1" applyFont="1" applyFill="1"/>
    <xf numFmtId="166" fontId="9" fillId="0" borderId="1" xfId="0" applyNumberFormat="1" applyFont="1" applyFill="1" applyBorder="1" applyAlignment="1">
      <alignment horizontal="right"/>
    </xf>
    <xf numFmtId="166" fontId="40" fillId="0" borderId="0" xfId="0" applyNumberFormat="1" applyFont="1" applyFill="1" applyBorder="1" applyAlignment="1">
      <alignment wrapText="1"/>
    </xf>
    <xf numFmtId="0" fontId="9" fillId="0" borderId="2" xfId="0" applyFont="1" applyBorder="1"/>
    <xf numFmtId="172" fontId="45" fillId="8" borderId="3" xfId="0" applyNumberFormat="1" applyFont="1" applyFill="1" applyBorder="1" applyAlignment="1">
      <alignment horizontal="left"/>
    </xf>
    <xf numFmtId="172" fontId="45" fillId="8" borderId="0" xfId="0" applyNumberFormat="1" applyFont="1" applyFill="1" applyBorder="1" applyAlignment="1">
      <alignment horizontal="right"/>
    </xf>
    <xf numFmtId="3" fontId="9" fillId="8" borderId="3" xfId="0" applyNumberFormat="1" applyFont="1" applyFill="1" applyBorder="1" applyAlignment="1" applyProtection="1">
      <alignment horizontal="right"/>
    </xf>
    <xf numFmtId="0" fontId="9" fillId="8" borderId="3" xfId="0" applyFont="1" applyFill="1" applyBorder="1"/>
    <xf numFmtId="3" fontId="10" fillId="8" borderId="0" xfId="0" applyNumberFormat="1" applyFont="1" applyFill="1" applyBorder="1" applyAlignment="1">
      <alignment horizontal="right"/>
    </xf>
    <xf numFmtId="2" fontId="3" fillId="8" borderId="0" xfId="0" applyNumberFormat="1" applyFont="1" applyFill="1" applyBorder="1"/>
    <xf numFmtId="2" fontId="3" fillId="8" borderId="7" xfId="0" applyNumberFormat="1" applyFont="1" applyFill="1" applyBorder="1"/>
    <xf numFmtId="0" fontId="12" fillId="0" borderId="0" xfId="0" applyFont="1" applyFill="1" applyAlignment="1">
      <alignment horizontal="right"/>
    </xf>
    <xf numFmtId="0" fontId="12" fillId="0" borderId="0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horizontal="left"/>
    </xf>
    <xf numFmtId="0" fontId="46" fillId="7" borderId="0" xfId="0" applyFont="1" applyFill="1"/>
    <xf numFmtId="0" fontId="8" fillId="8" borderId="0" xfId="0" applyFont="1" applyFill="1" applyBorder="1" applyAlignment="1">
      <alignment horizontal="left"/>
    </xf>
    <xf numFmtId="0" fontId="47" fillId="0" borderId="1" xfId="0" applyFont="1" applyBorder="1" applyAlignment="1">
      <alignment vertical="center" wrapText="1"/>
    </xf>
    <xf numFmtId="0" fontId="0" fillId="12" borderId="0" xfId="0" applyFill="1"/>
    <xf numFmtId="0" fontId="30" fillId="12" borderId="6" xfId="0" applyFont="1" applyFill="1" applyBorder="1"/>
    <xf numFmtId="0" fontId="48" fillId="0" borderId="0" xfId="2" applyBorder="1"/>
    <xf numFmtId="0" fontId="48" fillId="0" borderId="0" xfId="2" applyFill="1"/>
    <xf numFmtId="0" fontId="48" fillId="0" borderId="0" xfId="2" applyFill="1" applyBorder="1"/>
    <xf numFmtId="0" fontId="48" fillId="0" borderId="0" xfId="2"/>
    <xf numFmtId="3" fontId="48" fillId="0" borderId="0" xfId="2" applyNumberFormat="1" applyBorder="1" applyAlignment="1">
      <alignment horizontal="left"/>
    </xf>
    <xf numFmtId="0" fontId="48" fillId="0" borderId="0" xfId="2" applyFill="1" applyBorder="1" applyAlignment="1">
      <alignment horizontal="left"/>
    </xf>
  </cellXfs>
  <cellStyles count="3">
    <cellStyle name="Erotin 2" xfId="1"/>
    <cellStyle name="Normaali" xfId="0" builtinId="0"/>
    <cellStyle name="Otsikko" xfId="2" builtinId="15"/>
  </cellStyles>
  <dxfs count="2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bottom style="thin">
          <color indexed="64"/>
        </bottom>
      </border>
    </dxf>
    <dxf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82" formatCode="#,##0.0_ ;[Red]\-#,##0.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theme="0"/>
        <name val="Arial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6" tint="0.79998168889431442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9" formatCode="#,##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theme="0"/>
        <name val="Arial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6" formatCode="#,##0.0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6" formatCode="#,##0.0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6" formatCode="#,##0.0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6" formatCode="#,##0.0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6" formatCode="#,##0.0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6" formatCode="#,##0.0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6" formatCode="#,##0.0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6" formatCode="#,##0.0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6" formatCode="#,##0.0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7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8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0" formatCode="0.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8" formatCode="0.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rial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8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color theme="0"/>
        <name val="Arial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Sammanfattning" displayName="Sammanfattning" ref="A6:T382" totalsRowShown="0" headerRowDxfId="209">
  <autoFilter ref="A6:T382"/>
  <tableColumns count="20">
    <tableColumn id="1" name="Kommunnummer" dataDxfId="208"/>
    <tableColumn id="2" name="Kommun" dataDxfId="207"/>
    <tableColumn id="3" name="Invånarantal 31.12.2019" dataDxfId="206"/>
    <tableColumn id="4" name="Åldersstruktur, kalkylerade kostnader" dataDxfId="205"/>
    <tableColumn id="5" name="Sjukfrekvens, kalkylerade kostnader" dataDxfId="204"/>
    <tableColumn id="6" name="Andra kalkylerade kostnader" dataDxfId="203"/>
    <tableColumn id="7" name="Kalkylerade kostander sammanlagt" dataDxfId="202"/>
    <tableColumn id="8" name="Självfinansieringsandel, €/inv" dataDxfId="201"/>
    <tableColumn id="9" name="Självfinansieringsandel, €" dataDxfId="200"/>
    <tableColumn id="10" name="Statsandel efter självfinansieringsandelen (mellansumma)" dataDxfId="199"/>
    <tableColumn id="11" name="Tilläggsdelar sammanlagt" dataDxfId="198"/>
    <tableColumn id="12" name="Minskiningar och höjningar av statsandelen, netto" dataDxfId="197"/>
    <tableColumn id="13" name="Statsandelar före skatteutjämning " dataDxfId="196"/>
    <tableColumn id="14" name="Utjämning av statsandelarna på basis av skatteinkomsterna" dataDxfId="195"/>
    <tableColumn id="15" name="Statsandel för kommunal basservice, sammanlagt " dataDxfId="194"/>
    <tableColumn id="20" name="Hemkommunsersättningar, netto" dataDxfId="193"/>
    <tableColumn id="16" name="Ersättning för förlorade skatteinkomster orsakade av förändringar i beskattningsgrunden " dataDxfId="192"/>
    <tableColumn id="17" name="Återkrav av fördröjda skatteintäkter 2021" dataDxfId="191"/>
    <tableColumn id="18" name="Utbetalning (statsandel + ersättning för förlorade skatteintäkter (inkl. Återkrav av fördr. skatteintäkter) + hemkommunsersättning)" dataDxfId="190">
      <calculatedColumnFormula>O7+Q7+P7</calculatedColumnFormula>
    </tableColumn>
    <tableColumn id="19" name="Utbetalning per månad" dataDxfId="189">
      <calculatedColumnFormula>ROUND(S7/12,0)</calculatedColumnFormula>
    </tableColumn>
  </tableColumns>
  <tableStyleInfo name="TableStyleLight13" showFirstColumn="0" showLastColumn="0" showRowStripes="1" showColumnStripes="0"/>
</table>
</file>

<file path=xl/tables/table10.xml><?xml version="1.0" encoding="utf-8"?>
<table xmlns="http://schemas.openxmlformats.org/spreadsheetml/2006/main" id="12" name="Utjämning" displayName="Utjämning" ref="A10:Q304" totalsRowShown="0" headerRowDxfId="55" tableBorderDxfId="54">
  <autoFilter ref="A10:Q304"/>
  <tableColumns count="17">
    <tableColumn id="1" name="Kommun-nummer" dataDxfId="53"/>
    <tableColumn id="2" name="Kommun" dataDxfId="52"/>
    <tableColumn id="3" name="Invånarantal årsskifte 2018/2019" dataDxfId="51"/>
    <tableColumn id="4" name="Inkomstskattesats år 2019" dataDxfId="50"/>
    <tableColumn id="5" name="Kommunalskatt (debiterad), €" dataDxfId="49"/>
    <tableColumn id="6" name="Beskattningsbar inkomst (kommunalskatt), €" dataDxfId="48"/>
    <tableColumn id="7" name="Fastighetsskattebas; kärnkraftverk (kalkylerad), €" dataDxfId="47"/>
    <tableColumn id="8" name="Kalkylerad kommunalskatt, €" dataDxfId="46"/>
    <tableColumn id="9" name="Betalbar samfundsskatt, €" dataDxfId="45"/>
    <tableColumn id="10" name="Kalkylerad fastighetsskatt (kärnkraftv.), €" dataDxfId="44"/>
    <tableColumn id="11" name="Kalkylerad skatteinkomst sammanlagt, €" dataDxfId="43"/>
    <tableColumn id="12" name="Kalkylerad skatteinkomst sammanlagt, €/invånare (=utjämningsgräns)" dataDxfId="42"/>
    <tableColumn id="13" name="Differens = utjämningsgränsen - kalkylerad skatteinkomst, €/inv" dataDxfId="41"/>
    <tableColumn id="14" name="Naturliga logaritmen av den del som överskrider utjämningsgränsen" dataDxfId="40"/>
    <tableColumn id="15" name="Utjämningsminsknings-%, (30+nat.log)" dataDxfId="39"/>
    <tableColumn id="16" name="Utjämning,  €/invånare" dataDxfId="38"/>
    <tableColumn id="17" name="Utjämning, €" dataDxfId="37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id="13" name="Hemkommunsersättningar" displayName="Hemkommunsersättningar" ref="A4:F381" totalsRowShown="0" headerRowDxfId="36" dataDxfId="35">
  <autoFilter ref="A4:F381"/>
  <tableColumns count="6">
    <tableColumn id="1" name="Kommunnummer /beteckning" dataDxfId="34"/>
    <tableColumn id="2" name="Kommun /anordnare av undervisningen " dataDxfId="33"/>
    <tableColumn id="4" name="Hemkommunsersättningar, intäkter" dataDxfId="32"/>
    <tableColumn id="5" name="Moms" dataDxfId="31"/>
    <tableColumn id="6" name="Hemkommunsersättningar, utgifter" dataDxfId="30"/>
    <tableColumn id="7" name="Hemkommunsersättningar, netto" dataDxfId="29">
      <calculatedColumnFormula>C5+D5-E5</calculatedColumnFormula>
    </tableColumn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id="15" name="Skattekompensation" displayName="Skattekompensation" ref="A5:T299" totalsRowShown="0" headerRowDxfId="28" dataDxfId="27" tableBorderDxfId="26">
  <autoFilter ref="A5:T299"/>
  <tableColumns count="20">
    <tableColumn id="1" name="Kommun-nummer" dataDxfId="25"/>
    <tableColumn id="2" name="Kommun" dataDxfId="24"/>
    <tableColumn id="3" name="Invånarantal 31.12.2018" dataDxfId="23"/>
    <tableColumn id="4" name="Ändring av statens progressiva inomstskatteskala" dataDxfId="22"/>
    <tableColumn id="5" name="Utökning av grundavdrag i kommunalbeskattningen" dataDxfId="21"/>
    <tableColumn id="6" name="Utökning av arbetsinkomstavdrag " dataDxfId="20"/>
    <tableColumn id="7" name="Skatteincitament för personalemissioner på onoterade aktiebolag" dataDxfId="19"/>
    <tableColumn id="8" name="Minskning av beskattningsvärdet på tjänsteelbilar " dataDxfId="18"/>
    <tableColumn id="9" name="Laddningsförmån för elbil" dataDxfId="17"/>
    <tableColumn id="10" name="Tjänstecykelförmån" dataDxfId="16"/>
    <tableColumn id="11" name="Utvidgande av personalbiljetternas skattefrihet" dataDxfId="15"/>
    <tableColumn id="12" name="Begränsing av bostadslånets ränteavdrag" dataDxfId="14"/>
    <tableColumn id="13" name="Lagen om höjda avskrivningar på investeringar i maskiner och anläggningar" dataDxfId="13"/>
    <tableColumn id="14" name="Lagen om höjning av gränserna för avskrivningar på en gång och utgiftsrester för inkomst av näringsverksamhet, inkomst av gårdsbruk och kapitalinkomst av skogsbruk" dataDxfId="12"/>
    <tableColumn id="20" name="Sammanlagt" dataDxfId="11">
      <calculatedColumnFormula>SUM(Skattekompensation[[#This Row],[Ändring av statens progressiva inomstskatteskala]:[Lagen om höjning av gränserna för avskrivningar på en gång och utgiftsrester för inkomst av näringsverksamhet, inkomst av gårdsbruk och kapitalinkomst av skogsbruk]])</calculatedColumnFormula>
    </tableColumn>
    <tableColumn id="16" name="Höjning av statsandelar år 2021, €" dataDxfId="10"/>
    <tableColumn id="17" name="Skattekompensationen från åren 2010-2020 sammanlagt, €" dataDxfId="9"/>
    <tableColumn id="21" name="Skattekompensationen från åren 2010-2021 sammanlagt, €" dataDxfId="8"/>
    <tableColumn id="22" name="Återkrav av fördröjda skatteintäkter år 2021" dataDxfId="7"/>
    <tableColumn id="15" name="Skattekompensationer (inkl. Återkrav av fördröjda skatteint.) år 2021" dataDxfId="6">
      <calculatedColumnFormula>Skattekompensation[[#This Row],[Skattekompensationen från åren 2010-2021 sammanlagt, €]]+Skattekompensation[[#This Row],[Återkrav av fördröjda skatteintäkter år 2021]]</calculatedColumnFormula>
    </tableColumn>
  </tableColumns>
  <tableStyleInfo name="TableStyleLight13" showFirstColumn="0" showLastColumn="0" showRowStripes="1" showColumnStripes="0"/>
</table>
</file>

<file path=xl/tables/table13.xml><?xml version="1.0" encoding="utf-8"?>
<table xmlns="http://schemas.openxmlformats.org/spreadsheetml/2006/main" id="14" name="Grundpriser" displayName="Grundpriser" ref="A3:D29" totalsRowShown="0" headerRowDxfId="5" tableBorderDxfId="4">
  <autoFilter ref="A3:D29"/>
  <tableColumns count="4">
    <tableColumn id="1" name="Beräkningsgrund" dataDxfId="3"/>
    <tableColumn id="2" name="2021, euro" dataDxfId="2"/>
    <tableColumn id="3" name="2020, euro" dataDxfId="1"/>
    <tableColumn id="4" name="Förändring" dataDxfId="0">
      <calculatedColumnFormula>B4-C4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2" name="Åldersstruktur" displayName="Åldersstruktur" ref="A5:V299" totalsRowShown="0" headerRowDxfId="188" dataDxfId="187">
  <autoFilter ref="A5:V299"/>
  <tableColumns count="22">
    <tableColumn id="1" name="Kommun-nummer" dataDxfId="186"/>
    <tableColumn id="2" name="Kommun" dataDxfId="185"/>
    <tableColumn id="3" name="0–5-åringar" dataDxfId="184"/>
    <tableColumn id="4" name="6-åringar" dataDxfId="183"/>
    <tableColumn id="5" name="7–12-åringar" dataDxfId="182"/>
    <tableColumn id="6" name="13–15-åringar" dataDxfId="181"/>
    <tableColumn id="7" name="16–18-åringar" dataDxfId="180"/>
    <tableColumn id="8" name="19–64-åringar" dataDxfId="179"/>
    <tableColumn id="9" name="65–74-åringar" dataDxfId="178"/>
    <tableColumn id="10" name="75–84-åringar" dataDxfId="177"/>
    <tableColumn id="11" name="85 år fyllda" dataDxfId="176"/>
    <tableColumn id="12" name="Sammanlagt" dataDxfId="175"/>
    <tableColumn id="13" name="Ålder 0–5" dataDxfId="174"/>
    <tableColumn id="14" name="Ålder 6" dataDxfId="173"/>
    <tableColumn id="15" name="Ålder 7–12" dataDxfId="172"/>
    <tableColumn id="16" name="Ålder 13–15" dataDxfId="171"/>
    <tableColumn id="17" name="Ålder 16–18" dataDxfId="170"/>
    <tableColumn id="18" name="Ålder 19–64" dataDxfId="169"/>
    <tableColumn id="19" name="Ålder 65–74" dataDxfId="168"/>
    <tableColumn id="20" name="Ålder 75–84" dataDxfId="167"/>
    <tableColumn id="21" name="Ålder 85+" dataDxfId="166"/>
    <tableColumn id="22" name="Kalkylerade kostnader, ÅLDERSSTRUKTUR sammanlagt, €" dataDxfId="165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3" name="Ålderspriser" displayName="Ålderspriser" ref="M2:U4" totalsRowShown="0" headerRowDxfId="164" dataDxfId="163" tableBorderDxfId="162">
  <autoFilter ref="M2:U4"/>
  <tableColumns count="9">
    <tableColumn id="1" name="Ålder 0–5" dataDxfId="161"/>
    <tableColumn id="2" name="Ålder 6" dataDxfId="160"/>
    <tableColumn id="3" name="Ålder 7–12" dataDxfId="159"/>
    <tableColumn id="4" name="Ålder 13–15" dataDxfId="158"/>
    <tableColumn id="5" name="Ålder 16–18" dataDxfId="157"/>
    <tableColumn id="6" name="Ålder 19–64" dataDxfId="156"/>
    <tableColumn id="7" name="Ålder 65–74" dataDxfId="155"/>
    <tableColumn id="8" name="Ålder 75–84" dataDxfId="154"/>
    <tableColumn id="9" name="Ålder 85+" dataDxfId="153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4" name="Andra" displayName="Andra" ref="A11:AG305" totalsRowShown="0" headerRowDxfId="152" dataDxfId="151" tableBorderDxfId="150">
  <autoFilter ref="A11:AG305"/>
  <tableColumns count="33">
    <tableColumn id="1" name="Kommunnummer" dataDxfId="149"/>
    <tableColumn id="2" name="Kommun" dataDxfId="148"/>
    <tableColumn id="3" name="Invånarantal 31.12.2019" dataDxfId="147">
      <calculatedColumnFormula>INDEX('Kalk. kostnader ÅLDERSSTRUKTUR'!L$7:L$299,MATCH('Kalk. kostnader ANDRA KRITERIER'!$A$13:$A$305,'Kalk. kostnader ÅLDERSSTRUKTUR'!$A$7:$A$299,0),1,1)</calculatedColumnFormula>
    </tableColumn>
    <tableColumn id="4" name="Sjukfrekvens (uppgifterna från 2019) " dataDxfId="146"/>
    <tableColumn id="5" name="Arbetslösa 2019" dataDxfId="145"/>
    <tableColumn id="6" name="Arbetskraft 2019" dataDxfId="144"/>
    <tableColumn id="7" name="Genomsnittlig arbetslöshetsgrad 2019, %" dataDxfId="143">
      <calculatedColumnFormula>E12/F12</calculatedColumnFormula>
    </tableColumn>
    <tableColumn id="8" name="Arbetslöshets-koefficient" dataDxfId="142">
      <calculatedColumnFormula>G12/$G$12</calculatedColumnFormula>
    </tableColumn>
    <tableColumn id="9" name="Språkstatus" dataDxfId="141"/>
    <tableColumn id="10" name="Antal svenskspråkiga 31.12.2019" dataDxfId="140"/>
    <tableColumn id="11" name="Antal med främmande modersmål 31.12.2019" dataDxfId="139"/>
    <tableColumn id="12" name="Andel med främmande modersmål 31.12.2019" dataDxfId="138">
      <calculatedColumnFormula>K12/C12</calculatedColumnFormula>
    </tableColumn>
    <tableColumn id="13" name="Främmandespråks-koefficienten" dataDxfId="137">
      <calculatedColumnFormula>L12-$L$10</calculatedColumnFormula>
    </tableColumn>
    <tableColumn id="14" name="Areal (land) km2, 31.12.2019" dataDxfId="136"/>
    <tableColumn id="15" name="Befolkningstäthet" dataDxfId="135">
      <calculatedColumnFormula>C12/N12</calculatedColumnFormula>
    </tableColumn>
    <tableColumn id="16" name="Befolkningstäthets-koefficienten (max koefficient x20)" dataDxfId="134">
      <calculatedColumnFormula>$O$12/O12</calculatedColumnFormula>
    </tableColumn>
    <tableColumn id="17" name="Skärgårds-status" dataDxfId="133"/>
    <tableColumn id="18" name="Skärgårdsbefolkning 31.12.2019" dataDxfId="132"/>
    <tableColumn id="19" name="Invånare i åldern 30-54 år, 31.12.2019" dataDxfId="131"/>
    <tableColumn id="20" name="Invånare 30 - 54 år utan examen, 31.12.2019" dataDxfId="130"/>
    <tableColumn id="21" name="Utbildningsbakgrund, andel utan examen" dataDxfId="129">
      <calculatedColumnFormula>T12/S12</calculatedColumnFormula>
    </tableColumn>
    <tableColumn id="22" name="Utbildnings-bakgrunds-koefficienten" dataDxfId="128">
      <calculatedColumnFormula>U12-$U$10</calculatedColumnFormula>
    </tableColumn>
    <tableColumn id="23" name="Sjukfrekvens" dataDxfId="127"/>
    <tableColumn id="24" name="Arbetslöshetsgrad" dataDxfId="126"/>
    <tableColumn id="25" name="Tvåspråkighet I" dataDxfId="125"/>
    <tableColumn id="26" name="Tvåspråkighet II" dataDxfId="124"/>
    <tableColumn id="27" name="Inslag av främmande språk" dataDxfId="123"/>
    <tableColumn id="28" name="Befolkningstäthet " dataDxfId="122"/>
    <tableColumn id="29" name="Skärgård" dataDxfId="121"/>
    <tableColumn id="30" name="Kommuner med skärgårdsdel" dataDxfId="120"/>
    <tableColumn id="31" name="Utbildningsbakgrund" dataDxfId="119"/>
    <tableColumn id="32" name="Andra kalk. kostnader utan sjukfrekvens" dataDxfId="118"/>
    <tableColumn id="33" name="Andra kalk. kostnader sammanlagt" dataDxfId="117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5" name="Förklaring" displayName="Förklaring" ref="A4:B8" totalsRowShown="0" headerRowDxfId="116">
  <autoFilter ref="A4:B8"/>
  <tableColumns count="2">
    <tableColumn id="1" name="Språkstatus" dataDxfId="115"/>
    <tableColumn id="2" name="Skärgårdsstatus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id="6" name="Kriteriepriser" displayName="Kriteriepriser" ref="W5:AE6" totalsRowShown="0" headerRowDxfId="114" dataDxfId="113" tableBorderDxfId="112">
  <autoFilter ref="W5:AE6"/>
  <tableColumns count="9">
    <tableColumn id="1" name="Sjukfrekvens" dataDxfId="111"/>
    <tableColumn id="2" name="Arbetslöshetsgrad" dataDxfId="110"/>
    <tableColumn id="3" name="Tvåspråkighet I" dataDxfId="109"/>
    <tableColumn id="4" name="Tvåspråkighet II" dataDxfId="108"/>
    <tableColumn id="5" name="Inslag av främmande språk" dataDxfId="107"/>
    <tableColumn id="6" name="Befolkningstäthet " dataDxfId="106"/>
    <tableColumn id="7" name="Skärgård" dataDxfId="105"/>
    <tableColumn id="8" name="Kommuner med skärgårdsdel" dataDxfId="104"/>
    <tableColumn id="9" name="Utbildningsbakgrund" dataDxfId="103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7" name="Tilläggsdelar" displayName="Tilläggsdelar" ref="A6:O300" totalsRowShown="0" headerRowDxfId="102" tableBorderDxfId="101">
  <autoFilter ref="A6:O300"/>
  <tableColumns count="15">
    <tableColumn id="1" name="Kommun-nummer" dataDxfId="100"/>
    <tableColumn id="2" name="Kommun" dataDxfId="99"/>
    <tableColumn id="3" name="Invånarantal 31.12.2019" dataDxfId="98"/>
    <tableColumn id="4" name="Fjärrortskoefficient 2017-2021, korrigerad" dataDxfId="97"/>
    <tableColumn id="5" name="Samernas hembygdsområde, 1 = ja 0 = nej" dataDxfId="96"/>
    <tableColumn id="6" name="Samiskspråkiga invånare, 31.12.2019" dataDxfId="95"/>
    <tableColumn id="7" name="Samiskspråkigas andel, %" dataDxfId="94"/>
    <tableColumn id="8" name="Arbetsplatser 2018" dataDxfId="93"/>
    <tableColumn id="9" name="Arbetande 2018" dataDxfId="92"/>
    <tableColumn id="10" name="Arbetsplats-självförsörjning" dataDxfId="91"/>
    <tableColumn id="11" name="Arbetsplats-självförsörjnings-koefficient" dataDxfId="90"/>
    <tableColumn id="12" name="Fjärrort" dataDxfId="89"/>
    <tableColumn id="13" name="Samernas hembygdsområde" dataDxfId="88"/>
    <tableColumn id="14" name="Arbetsplatssjälvförsörjning" dataDxfId="87"/>
    <tableColumn id="15" name="Sammanlagt" dataDxfId="86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id="8" name="Tilläggspriser" displayName="Tilläggspriser" ref="L2:N3" totalsRowShown="0" headerRowDxfId="85" dataDxfId="84" tableBorderDxfId="83">
  <autoFilter ref="L2:N3"/>
  <tableColumns count="3">
    <tableColumn id="1" name="Fjärrort" dataDxfId="82"/>
    <tableColumn id="2" name="Samernas hembygdsområde" dataDxfId="81"/>
    <tableColumn id="3" name="Arbetsplatssjälvförsörjning" dataDxfId="80"/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id="9" name="MinskningarHöjningar" displayName="MinskningarHöjningar" ref="A4:W298" totalsRowShown="0" headerRowDxfId="79">
  <autoFilter ref="A4:W298"/>
  <tableColumns count="23">
    <tableColumn id="1" name="Kommun-nummer" dataDxfId="78"/>
    <tableColumn id="2" name="Kommun" dataDxfId="77"/>
    <tableColumn id="3" name="Minskning på basis av incitament för kommunernas digitalisering (-1,82 €/inv)" dataDxfId="76"/>
    <tableColumn id="4" name="Minskning på basis av behovsprövade bidrag  (-1,82 €/inv)" dataDxfId="75"/>
    <tableColumn id="5" name="Sammanslagningsunderstöd enligt prövning för kommuner i svår ekonomisk ställning (-1,82 €/inv)" dataDxfId="74"/>
    <tableColumn id="6" name="Finansiering av läkar- och sjukvårdshelikoptrarnas verksamhet (-4,1 €/inv)" dataDxfId="73"/>
    <tableColumn id="7" name="Finansiering av inledande skolor (-0,05 €/inv)" dataDxfId="72"/>
    <tableColumn id="8" name="*Frysning av indexhöjningarna år 2016" dataDxfId="71"/>
    <tableColumn id="9" name="*Frysning av indexhöjningarna år 2018 " dataDxfId="70"/>
    <tableColumn id="10" name="*Frysning av indexhöjningarna år 2019" dataDxfId="69"/>
    <tableColumn id="11" name="Neutralisering av förändringen av kumulativa skattesatsen (förändring från föregående år) (-19,70 €/inv)" dataDxfId="68"/>
    <tableColumn id="12" name="Minskning på basis av grundläggande utkomststödet" dataDxfId="67"/>
    <tableColumn id="13" name="Minskning av pensionsstödet (-2,47 €/inv)" dataDxfId="66"/>
    <tableColumn id="14" name="Minskningar sammanlagt" dataDxfId="65"/>
    <tableColumn id="15" name="Kompensation för arbetsmarknadsstöd (arbetsmarknadsstöd år 2006)" dataDxfId="64"/>
    <tableColumn id="16" name="Utjämning av systemförändringar år 2010" dataDxfId="63"/>
    <tableColumn id="17" name="Överföring av landskapsförbundens anslag (0,09 €/inv)" dataDxfId="62"/>
    <tableColumn id="18" name="Utjämning av statsandelar på basis av arbetsmarknadsstödsreformen (arbetsmakrnadsstöd år 2015)" dataDxfId="61"/>
    <tableColumn id="29" name="Engångshöjning för 2021 på basis av ändring av lagen om klientavgifter (0,16 €/inv)" dataDxfId="60"/>
    <tableColumn id="28" name="Höjning av statsandel på grund av corona enligt utdelningskvoten av kommunalskatt" dataDxfId="59"/>
    <tableColumn id="27" name="Höjning av statsandel på grund av corona enligt invånarantal (2,80 €/inv)" dataDxfId="58"/>
    <tableColumn id="19" name="Höjningar sammanlagt" dataDxfId="57"/>
    <tableColumn id="20" name="Minskningar och höjningar sammanlagt, €" dataDxfId="56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4"/>
  <sheetViews>
    <sheetView tabSelected="1" zoomScale="80" zoomScaleNormal="80" workbookViewId="0">
      <pane xSplit="2" ySplit="7" topLeftCell="C8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4.25" x14ac:dyDescent="0.2"/>
  <cols>
    <col min="1" max="1" width="20.125" style="68" customWidth="1"/>
    <col min="2" max="2" width="26.875" style="1" customWidth="1"/>
    <col min="3" max="3" width="15.125" style="2" bestFit="1" customWidth="1"/>
    <col min="4" max="4" width="22.875" style="2" customWidth="1"/>
    <col min="5" max="5" width="23" style="2" customWidth="1"/>
    <col min="6" max="6" width="17" style="2" customWidth="1"/>
    <col min="7" max="7" width="22.625" style="7" customWidth="1"/>
    <col min="8" max="8" width="22.5" style="60" customWidth="1"/>
    <col min="9" max="9" width="22.5" style="61" customWidth="1"/>
    <col min="10" max="10" width="25.875" style="61" customWidth="1"/>
    <col min="11" max="11" width="12.625" style="7" customWidth="1"/>
    <col min="12" max="12" width="23.125" style="7" customWidth="1"/>
    <col min="13" max="13" width="18.875" style="8" customWidth="1"/>
    <col min="14" max="14" width="24.625" style="7" customWidth="1"/>
    <col min="15" max="15" width="25.5" style="141" bestFit="1" customWidth="1"/>
    <col min="16" max="16" width="26.875" style="142" bestFit="1" customWidth="1"/>
    <col min="17" max="17" width="25.125" style="76" customWidth="1"/>
    <col min="18" max="18" width="29.875" style="76" bestFit="1" customWidth="1"/>
    <col min="19" max="19" width="31.5" style="149" customWidth="1"/>
    <col min="20" max="20" width="18.125" style="9" bestFit="1" customWidth="1"/>
    <col min="21" max="21" width="4.625" style="9" customWidth="1"/>
    <col min="22" max="22" width="3.5" style="11" customWidth="1"/>
    <col min="23" max="23" width="11.125" style="11" customWidth="1"/>
    <col min="24" max="24" width="9.625" style="11" customWidth="1"/>
  </cols>
  <sheetData>
    <row r="1" spans="1:24" ht="23.25" x14ac:dyDescent="0.35">
      <c r="A1" s="494" t="s">
        <v>399</v>
      </c>
      <c r="E1" s="150"/>
      <c r="G1" s="3"/>
      <c r="H1" s="4"/>
      <c r="I1" s="5"/>
      <c r="J1" s="6"/>
      <c r="O1" s="76"/>
      <c r="P1" s="7"/>
      <c r="S1" s="80"/>
      <c r="V1" s="10"/>
    </row>
    <row r="2" spans="1:24" ht="15" x14ac:dyDescent="0.25">
      <c r="A2" s="12" t="s">
        <v>289</v>
      </c>
      <c r="B2" s="13"/>
      <c r="C2" s="14"/>
      <c r="D2" s="14"/>
      <c r="E2" s="14"/>
      <c r="F2" s="14"/>
      <c r="G2" s="15"/>
      <c r="H2" s="16"/>
      <c r="I2" s="17"/>
      <c r="J2" s="17"/>
      <c r="K2" s="15"/>
      <c r="L2" s="15"/>
      <c r="M2" s="18"/>
      <c r="N2" s="15"/>
      <c r="O2" s="144"/>
      <c r="P2" s="15"/>
      <c r="Q2" s="144"/>
      <c r="R2" s="144"/>
      <c r="S2" s="151"/>
      <c r="T2" s="19"/>
      <c r="U2" s="20"/>
      <c r="V2" s="10"/>
      <c r="W2" s="10"/>
    </row>
    <row r="3" spans="1:24" ht="15" x14ac:dyDescent="0.25">
      <c r="A3" s="12" t="s">
        <v>401</v>
      </c>
      <c r="B3" s="13"/>
      <c r="C3" s="14"/>
      <c r="D3" s="14"/>
      <c r="E3" s="21"/>
      <c r="F3" s="14"/>
      <c r="G3" s="14"/>
      <c r="H3" s="14"/>
      <c r="I3" s="14"/>
      <c r="J3" s="22"/>
      <c r="K3" s="23"/>
      <c r="L3" s="14"/>
      <c r="M3" s="14"/>
      <c r="N3" s="14"/>
      <c r="O3" s="50"/>
      <c r="P3" s="152"/>
      <c r="Q3" s="50"/>
      <c r="R3" s="50"/>
      <c r="S3" s="151"/>
      <c r="T3" s="24"/>
      <c r="V3" s="10"/>
      <c r="W3" s="10"/>
      <c r="X3" s="25"/>
    </row>
    <row r="4" spans="1:24" ht="15" x14ac:dyDescent="0.25">
      <c r="A4" s="478" t="s">
        <v>290</v>
      </c>
      <c r="B4" s="466">
        <v>0.25669999999999998</v>
      </c>
      <c r="C4" s="14"/>
      <c r="E4" s="21"/>
      <c r="F4" s="14"/>
      <c r="G4" s="15"/>
      <c r="H4" s="14"/>
      <c r="I4" s="17"/>
      <c r="J4" s="17"/>
      <c r="K4" s="26"/>
      <c r="L4" s="15"/>
      <c r="M4" s="18"/>
      <c r="N4" s="27"/>
      <c r="O4" s="145"/>
      <c r="P4" s="15"/>
      <c r="Q4" s="145"/>
      <c r="R4" s="145"/>
      <c r="S4" s="41"/>
      <c r="T4" s="14"/>
      <c r="U4" s="28"/>
      <c r="V4" s="10"/>
      <c r="W4" s="10"/>
    </row>
    <row r="5" spans="1:24" ht="15" x14ac:dyDescent="0.25">
      <c r="A5" s="12" t="s">
        <v>291</v>
      </c>
      <c r="B5" s="467">
        <v>293</v>
      </c>
      <c r="C5" s="15"/>
      <c r="D5" s="31"/>
      <c r="E5" s="23"/>
      <c r="F5" s="14"/>
      <c r="G5" s="29"/>
      <c r="H5" s="16"/>
      <c r="I5" s="17"/>
      <c r="J5" s="30"/>
      <c r="K5" s="15"/>
      <c r="L5" s="15"/>
      <c r="M5" s="18"/>
      <c r="N5" s="15"/>
      <c r="O5" s="144"/>
      <c r="P5" s="15"/>
      <c r="R5" s="144"/>
      <c r="S5" s="15"/>
      <c r="T5" s="23"/>
      <c r="V5" s="10"/>
      <c r="W5" s="10"/>
    </row>
    <row r="6" spans="1:24" s="465" customFormat="1" ht="75" x14ac:dyDescent="0.2">
      <c r="A6" s="276" t="s">
        <v>292</v>
      </c>
      <c r="B6" s="275" t="s">
        <v>293</v>
      </c>
      <c r="C6" s="278" t="s">
        <v>294</v>
      </c>
      <c r="D6" s="285" t="s">
        <v>382</v>
      </c>
      <c r="E6" s="285" t="s">
        <v>383</v>
      </c>
      <c r="F6" s="278" t="s">
        <v>384</v>
      </c>
      <c r="G6" s="262" t="s">
        <v>385</v>
      </c>
      <c r="H6" s="459" t="s">
        <v>386</v>
      </c>
      <c r="I6" s="459" t="s">
        <v>387</v>
      </c>
      <c r="J6" s="459" t="s">
        <v>388</v>
      </c>
      <c r="K6" s="278" t="s">
        <v>389</v>
      </c>
      <c r="L6" s="278" t="s">
        <v>390</v>
      </c>
      <c r="M6" s="278" t="s">
        <v>391</v>
      </c>
      <c r="N6" s="278" t="s">
        <v>392</v>
      </c>
      <c r="O6" s="460" t="s">
        <v>393</v>
      </c>
      <c r="P6" s="461" t="s">
        <v>394</v>
      </c>
      <c r="Q6" s="477" t="s">
        <v>395</v>
      </c>
      <c r="R6" s="460" t="s">
        <v>396</v>
      </c>
      <c r="S6" s="461" t="s">
        <v>397</v>
      </c>
      <c r="T6" s="462" t="s">
        <v>398</v>
      </c>
      <c r="U6" s="268"/>
      <c r="V6" s="463"/>
      <c r="W6" s="464"/>
      <c r="X6" s="464"/>
    </row>
    <row r="7" spans="1:24" s="38" customFormat="1" ht="15" x14ac:dyDescent="0.25">
      <c r="A7" s="13"/>
      <c r="B7" s="13" t="s">
        <v>400</v>
      </c>
      <c r="C7" s="473">
        <f t="shared" ref="C7:L7" si="0">SUM(C8:C300)</f>
        <v>5495408</v>
      </c>
      <c r="D7" s="473">
        <f t="shared" si="0"/>
        <v>19267272049.249981</v>
      </c>
      <c r="E7" s="473">
        <f t="shared" si="0"/>
        <v>6616251415.6799974</v>
      </c>
      <c r="F7" s="473">
        <f t="shared" si="0"/>
        <v>1821169061.0757031</v>
      </c>
      <c r="G7" s="473">
        <f t="shared" si="0"/>
        <v>27704692526.005692</v>
      </c>
      <c r="H7" s="473">
        <f t="shared" si="0"/>
        <v>1097955.9700000044</v>
      </c>
      <c r="I7" s="473">
        <f t="shared" si="0"/>
        <v>20592887444.32003</v>
      </c>
      <c r="J7" s="473">
        <f t="shared" si="0"/>
        <v>7111805081.6856976</v>
      </c>
      <c r="K7" s="473">
        <f t="shared" si="0"/>
        <v>351946036.83541864</v>
      </c>
      <c r="L7" s="473">
        <f t="shared" si="0"/>
        <v>-602497141.5132544</v>
      </c>
      <c r="M7" s="473">
        <f>SUM(M8:M300)</f>
        <v>6861253977.0078707</v>
      </c>
      <c r="N7" s="473">
        <f>SUM(N8:N300)</f>
        <v>792223406.31667566</v>
      </c>
      <c r="O7" s="473">
        <f t="shared" ref="O7:T7" si="1">SUM(O8:O382)</f>
        <v>7653477383.3245449</v>
      </c>
      <c r="P7" s="473">
        <f t="shared" si="1"/>
        <v>13228071.078506324</v>
      </c>
      <c r="Q7" s="473">
        <f t="shared" si="1"/>
        <v>2450000014.999999</v>
      </c>
      <c r="R7" s="473">
        <f t="shared" si="1"/>
        <v>-88099999.9884381</v>
      </c>
      <c r="S7" s="476">
        <f t="shared" si="1"/>
        <v>10028605469.414608</v>
      </c>
      <c r="T7" s="473">
        <f t="shared" si="1"/>
        <v>835717118</v>
      </c>
      <c r="U7" s="36"/>
      <c r="V7" s="37"/>
      <c r="W7" s="37"/>
      <c r="X7" s="37"/>
    </row>
    <row r="8" spans="1:24" ht="15" x14ac:dyDescent="0.25">
      <c r="A8" s="39">
        <v>5</v>
      </c>
      <c r="B8" s="38" t="s">
        <v>1</v>
      </c>
      <c r="C8" s="15">
        <v>9562</v>
      </c>
      <c r="D8" s="15">
        <v>38452439.5</v>
      </c>
      <c r="E8" s="15">
        <v>15886645.032922992</v>
      </c>
      <c r="F8" s="15">
        <v>2173285.807990795</v>
      </c>
      <c r="G8" s="15">
        <v>56512370.340913787</v>
      </c>
      <c r="H8" s="16">
        <v>3747.29</v>
      </c>
      <c r="I8" s="17">
        <v>35831586.979999997</v>
      </c>
      <c r="J8" s="17">
        <v>20680783.360913791</v>
      </c>
      <c r="K8" s="40">
        <v>410270.49989917665</v>
      </c>
      <c r="L8" s="15">
        <v>-789438.78916826448</v>
      </c>
      <c r="M8" s="14">
        <v>20301615.071644701</v>
      </c>
      <c r="N8" s="41">
        <v>10069570.682857137</v>
      </c>
      <c r="O8" s="456">
        <v>30371185.754501838</v>
      </c>
      <c r="P8" s="458">
        <v>2579684.8112000003</v>
      </c>
      <c r="Q8" s="457">
        <v>5931675.9044126486</v>
      </c>
      <c r="R8" s="457">
        <v>-109278.5555634348</v>
      </c>
      <c r="S8" s="147">
        <v>38773267.914551049</v>
      </c>
      <c r="T8" s="42">
        <f>ROUND(S8/12,0)</f>
        <v>3231106</v>
      </c>
    </row>
    <row r="9" spans="1:24" ht="15" x14ac:dyDescent="0.25">
      <c r="A9" s="39">
        <v>9</v>
      </c>
      <c r="B9" s="38" t="s">
        <v>2</v>
      </c>
      <c r="C9" s="15">
        <v>2519</v>
      </c>
      <c r="D9" s="15">
        <v>10263591.6</v>
      </c>
      <c r="E9" s="15">
        <v>4541212.8487936193</v>
      </c>
      <c r="F9" s="15">
        <v>473950.41294418462</v>
      </c>
      <c r="G9" s="15">
        <v>15278754.861737804</v>
      </c>
      <c r="H9" s="16">
        <v>3747.29</v>
      </c>
      <c r="I9" s="17">
        <v>9439423.5099999998</v>
      </c>
      <c r="J9" s="17">
        <v>5839331.3517378047</v>
      </c>
      <c r="K9" s="40">
        <v>60217.531830844091</v>
      </c>
      <c r="L9" s="15">
        <v>-181396.72122832463</v>
      </c>
      <c r="M9" s="14">
        <v>5718152.1623403244</v>
      </c>
      <c r="N9" s="41">
        <v>2872702.5503319562</v>
      </c>
      <c r="O9" s="456">
        <v>8590854.7126722801</v>
      </c>
      <c r="P9" s="458">
        <v>128031.12000000002</v>
      </c>
      <c r="Q9" s="457">
        <v>1555599.2998482841</v>
      </c>
      <c r="R9" s="457">
        <v>-29622.141092550664</v>
      </c>
      <c r="S9" s="147">
        <v>10244862.991428012</v>
      </c>
      <c r="T9" s="42">
        <f t="shared" ref="T9:T71" si="2">ROUND(S9/12,0)</f>
        <v>853739</v>
      </c>
    </row>
    <row r="10" spans="1:24" ht="15" x14ac:dyDescent="0.25">
      <c r="A10" s="39">
        <v>10</v>
      </c>
      <c r="B10" s="38" t="s">
        <v>3</v>
      </c>
      <c r="C10" s="15">
        <v>11468</v>
      </c>
      <c r="D10" s="15">
        <v>45552138.949999996</v>
      </c>
      <c r="E10" s="15">
        <v>19822011.358563732</v>
      </c>
      <c r="F10" s="15">
        <v>2250736.0046244636</v>
      </c>
      <c r="G10" s="15">
        <v>67624886.313188195</v>
      </c>
      <c r="H10" s="16">
        <v>3747.29</v>
      </c>
      <c r="I10" s="17">
        <v>42973921.719999999</v>
      </c>
      <c r="J10" s="17">
        <v>24650964.593188196</v>
      </c>
      <c r="K10" s="40">
        <v>466790.38811540947</v>
      </c>
      <c r="L10" s="15">
        <v>-1244190.6104334635</v>
      </c>
      <c r="M10" s="14">
        <v>23873564.370870143</v>
      </c>
      <c r="N10" s="41">
        <v>11888772.617725631</v>
      </c>
      <c r="O10" s="456">
        <v>35762336.988595776</v>
      </c>
      <c r="P10" s="458">
        <v>-80403.543359999981</v>
      </c>
      <c r="Q10" s="457">
        <v>7187667.7952838093</v>
      </c>
      <c r="R10" s="457">
        <v>-130795.29326123811</v>
      </c>
      <c r="S10" s="147">
        <v>42738805.947258346</v>
      </c>
      <c r="T10" s="42">
        <f t="shared" si="2"/>
        <v>3561567</v>
      </c>
    </row>
    <row r="11" spans="1:24" ht="15" x14ac:dyDescent="0.25">
      <c r="A11" s="39">
        <v>16</v>
      </c>
      <c r="B11" s="38" t="s">
        <v>4</v>
      </c>
      <c r="C11" s="15">
        <v>8083</v>
      </c>
      <c r="D11" s="15">
        <v>30265658.119999997</v>
      </c>
      <c r="E11" s="15">
        <v>11514903.495624218</v>
      </c>
      <c r="F11" s="15">
        <v>1898597.968848493</v>
      </c>
      <c r="G11" s="15">
        <v>43679159.584472716</v>
      </c>
      <c r="H11" s="16">
        <v>3747.29</v>
      </c>
      <c r="I11" s="17">
        <v>30289345.07</v>
      </c>
      <c r="J11" s="17">
        <v>13389814.514472716</v>
      </c>
      <c r="K11" s="40">
        <v>195907.88179037115</v>
      </c>
      <c r="L11" s="15">
        <v>-401410.9091518115</v>
      </c>
      <c r="M11" s="14">
        <v>13184311.487111276</v>
      </c>
      <c r="N11" s="41">
        <v>3949706.7543865871</v>
      </c>
      <c r="O11" s="456">
        <v>17134018.241497863</v>
      </c>
      <c r="P11" s="458">
        <v>1135593.3573600003</v>
      </c>
      <c r="Q11" s="457">
        <v>4159321.5620971648</v>
      </c>
      <c r="R11" s="457">
        <v>-114958.89511806794</v>
      </c>
      <c r="S11" s="147">
        <v>22313974.265836962</v>
      </c>
      <c r="T11" s="42">
        <f t="shared" si="2"/>
        <v>1859498</v>
      </c>
    </row>
    <row r="12" spans="1:24" ht="15" x14ac:dyDescent="0.25">
      <c r="A12" s="39">
        <v>18</v>
      </c>
      <c r="B12" s="38" t="s">
        <v>5</v>
      </c>
      <c r="C12" s="15">
        <v>4943</v>
      </c>
      <c r="D12" s="15">
        <v>17867701.289999999</v>
      </c>
      <c r="E12" s="15">
        <v>4810531.9777961187</v>
      </c>
      <c r="F12" s="15">
        <v>929105.45688621514</v>
      </c>
      <c r="G12" s="15">
        <v>23607338.724682331</v>
      </c>
      <c r="H12" s="16">
        <v>3747.29</v>
      </c>
      <c r="I12" s="17">
        <v>18522854.469999999</v>
      </c>
      <c r="J12" s="17">
        <v>5084484.2546823323</v>
      </c>
      <c r="K12" s="40">
        <v>72169.294692275769</v>
      </c>
      <c r="L12" s="15">
        <v>-311599.56080402608</v>
      </c>
      <c r="M12" s="14">
        <v>4845053.9885705821</v>
      </c>
      <c r="N12" s="41">
        <v>1420306.7656837339</v>
      </c>
      <c r="O12" s="456">
        <v>6265360.754254316</v>
      </c>
      <c r="P12" s="458">
        <v>472662.44367999991</v>
      </c>
      <c r="Q12" s="457">
        <v>2283094.0568284984</v>
      </c>
      <c r="R12" s="457">
        <v>-76363.405983005767</v>
      </c>
      <c r="S12" s="147">
        <v>8944753.8487798087</v>
      </c>
      <c r="T12" s="42">
        <f t="shared" si="2"/>
        <v>745396</v>
      </c>
    </row>
    <row r="13" spans="1:24" ht="15" x14ac:dyDescent="0.25">
      <c r="A13" s="39">
        <v>19</v>
      </c>
      <c r="B13" s="38" t="s">
        <v>6</v>
      </c>
      <c r="C13" s="15">
        <v>3941</v>
      </c>
      <c r="D13" s="15">
        <v>14345967.59</v>
      </c>
      <c r="E13" s="15">
        <v>4100082.5287064547</v>
      </c>
      <c r="F13" s="15">
        <v>646637.3530183062</v>
      </c>
      <c r="G13" s="15">
        <v>19092687.47172476</v>
      </c>
      <c r="H13" s="16">
        <v>3747.29</v>
      </c>
      <c r="I13" s="17">
        <v>14768069.890000001</v>
      </c>
      <c r="J13" s="17">
        <v>4324617.5817247592</v>
      </c>
      <c r="K13" s="40">
        <v>73440.540095648335</v>
      </c>
      <c r="L13" s="15">
        <v>-426302.29609295004</v>
      </c>
      <c r="M13" s="14">
        <v>3971755.8257274581</v>
      </c>
      <c r="N13" s="41">
        <v>1721511.7469853356</v>
      </c>
      <c r="O13" s="456">
        <v>5693267.5727127939</v>
      </c>
      <c r="P13" s="458">
        <v>-11191.342456000042</v>
      </c>
      <c r="Q13" s="457">
        <v>1893042.9027934037</v>
      </c>
      <c r="R13" s="457">
        <v>-56197.074216914254</v>
      </c>
      <c r="S13" s="147">
        <v>7518922.0588332834</v>
      </c>
      <c r="T13" s="42">
        <f t="shared" si="2"/>
        <v>626577</v>
      </c>
    </row>
    <row r="14" spans="1:24" ht="15" x14ac:dyDescent="0.25">
      <c r="A14" s="39">
        <v>20</v>
      </c>
      <c r="B14" s="38" t="s">
        <v>7</v>
      </c>
      <c r="C14" s="15">
        <v>16475</v>
      </c>
      <c r="D14" s="15">
        <v>61259734.07</v>
      </c>
      <c r="E14" s="15">
        <v>18723965.486636005</v>
      </c>
      <c r="F14" s="15">
        <v>2649091.1109719053</v>
      </c>
      <c r="G14" s="15">
        <v>82632790.667607903</v>
      </c>
      <c r="H14" s="16">
        <v>3747.29</v>
      </c>
      <c r="I14" s="17">
        <v>61736602.75</v>
      </c>
      <c r="J14" s="17">
        <v>20896187.917607903</v>
      </c>
      <c r="K14" s="40">
        <v>343314.96576727304</v>
      </c>
      <c r="L14" s="15">
        <v>-1749366.5623357787</v>
      </c>
      <c r="M14" s="14">
        <v>19490136.321039397</v>
      </c>
      <c r="N14" s="41">
        <v>8813775.2049240991</v>
      </c>
      <c r="O14" s="456">
        <v>28303911.525963496</v>
      </c>
      <c r="P14" s="458">
        <v>-846200.34912000014</v>
      </c>
      <c r="Q14" s="457">
        <v>7876346.3182404833</v>
      </c>
      <c r="R14" s="457">
        <v>-241928.13339552007</v>
      </c>
      <c r="S14" s="147">
        <v>35092129.361688457</v>
      </c>
      <c r="T14" s="42">
        <f t="shared" si="2"/>
        <v>2924344</v>
      </c>
    </row>
    <row r="15" spans="1:24" ht="15" x14ac:dyDescent="0.25">
      <c r="A15" s="39">
        <v>46</v>
      </c>
      <c r="B15" s="38" t="s">
        <v>8</v>
      </c>
      <c r="C15" s="15">
        <v>1361</v>
      </c>
      <c r="D15" s="15">
        <v>5402297.5300000003</v>
      </c>
      <c r="E15" s="15">
        <v>2339650.2388221426</v>
      </c>
      <c r="F15" s="15">
        <v>1038193.0784250358</v>
      </c>
      <c r="G15" s="15">
        <v>8780140.8472471796</v>
      </c>
      <c r="H15" s="16">
        <v>3747.29</v>
      </c>
      <c r="I15" s="17">
        <v>5100061.6900000004</v>
      </c>
      <c r="J15" s="17">
        <v>3680079.1572471792</v>
      </c>
      <c r="K15" s="40">
        <v>86491.591990527348</v>
      </c>
      <c r="L15" s="15">
        <v>44908.743641514899</v>
      </c>
      <c r="M15" s="14">
        <v>3811479.4928792212</v>
      </c>
      <c r="N15" s="41">
        <v>1225627.1632647312</v>
      </c>
      <c r="O15" s="456">
        <v>5037106.6561439522</v>
      </c>
      <c r="P15" s="458">
        <v>182302.08919999999</v>
      </c>
      <c r="Q15" s="457">
        <v>904273.53132529825</v>
      </c>
      <c r="R15" s="457">
        <v>-17698.432270712707</v>
      </c>
      <c r="S15" s="147">
        <v>6105983.8443985377</v>
      </c>
      <c r="T15" s="42">
        <f t="shared" si="2"/>
        <v>508832</v>
      </c>
    </row>
    <row r="16" spans="1:24" ht="15" x14ac:dyDescent="0.25">
      <c r="A16" s="39">
        <v>47</v>
      </c>
      <c r="B16" s="38" t="s">
        <v>295</v>
      </c>
      <c r="C16" s="15">
        <v>1838</v>
      </c>
      <c r="D16" s="15">
        <v>5918109.8499999996</v>
      </c>
      <c r="E16" s="15">
        <v>2760565.1003377754</v>
      </c>
      <c r="F16" s="15">
        <v>1896143.0215434274</v>
      </c>
      <c r="G16" s="15">
        <v>10574817.971881203</v>
      </c>
      <c r="H16" s="16">
        <v>3747.29</v>
      </c>
      <c r="I16" s="17">
        <v>6887519.0199999996</v>
      </c>
      <c r="J16" s="17">
        <v>3687298.9518812038</v>
      </c>
      <c r="K16" s="40">
        <v>2924424.3659440354</v>
      </c>
      <c r="L16" s="15">
        <v>316970.61999581446</v>
      </c>
      <c r="M16" s="14">
        <v>6928693.9378210539</v>
      </c>
      <c r="N16" s="41">
        <v>1615814.0937624106</v>
      </c>
      <c r="O16" s="456">
        <v>8544508.0315834638</v>
      </c>
      <c r="P16" s="458">
        <v>-31296.495999999999</v>
      </c>
      <c r="Q16" s="457">
        <v>1151084.0972367488</v>
      </c>
      <c r="R16" s="457">
        <v>-24364.550861164822</v>
      </c>
      <c r="S16" s="147">
        <v>9639931.0819590483</v>
      </c>
      <c r="T16" s="42">
        <f t="shared" si="2"/>
        <v>803328</v>
      </c>
    </row>
    <row r="17" spans="1:20" ht="15" x14ac:dyDescent="0.25">
      <c r="A17" s="39">
        <v>49</v>
      </c>
      <c r="B17" s="38" t="s">
        <v>296</v>
      </c>
      <c r="C17" s="15">
        <v>289731</v>
      </c>
      <c r="D17" s="15">
        <v>981753132.43000007</v>
      </c>
      <c r="E17" s="15">
        <v>222624511.88262472</v>
      </c>
      <c r="F17" s="15">
        <v>150188587.2770659</v>
      </c>
      <c r="G17" s="15">
        <v>1354566231.5896907</v>
      </c>
      <c r="H17" s="16">
        <v>3747.29</v>
      </c>
      <c r="I17" s="17">
        <v>1085706078.99</v>
      </c>
      <c r="J17" s="17">
        <v>268860152.59969068</v>
      </c>
      <c r="K17" s="40">
        <v>10391437.806582397</v>
      </c>
      <c r="L17" s="15">
        <v>-42535578.275292851</v>
      </c>
      <c r="M17" s="14">
        <v>236716012.13098022</v>
      </c>
      <c r="N17" s="41">
        <v>-172093306.11460906</v>
      </c>
      <c r="O17" s="456">
        <v>64622706.016371161</v>
      </c>
      <c r="P17" s="458">
        <v>-14351298.444671992</v>
      </c>
      <c r="Q17" s="457">
        <v>86116267.265240014</v>
      </c>
      <c r="R17" s="457">
        <v>-5947233.237220414</v>
      </c>
      <c r="S17" s="147">
        <v>130440441.59971878</v>
      </c>
      <c r="T17" s="42">
        <f t="shared" si="2"/>
        <v>10870037</v>
      </c>
    </row>
    <row r="18" spans="1:20" ht="15" x14ac:dyDescent="0.25">
      <c r="A18" s="39">
        <v>50</v>
      </c>
      <c r="B18" s="38" t="s">
        <v>9</v>
      </c>
      <c r="C18" s="15">
        <v>11632</v>
      </c>
      <c r="D18" s="15">
        <v>44825588.739999995</v>
      </c>
      <c r="E18" s="15">
        <v>14352430.857407771</v>
      </c>
      <c r="F18" s="15">
        <v>2396670.5765607376</v>
      </c>
      <c r="G18" s="15">
        <v>61574690.173968501</v>
      </c>
      <c r="H18" s="16">
        <v>3747.29</v>
      </c>
      <c r="I18" s="17">
        <v>43588477.280000001</v>
      </c>
      <c r="J18" s="17">
        <v>17986212.8939685</v>
      </c>
      <c r="K18" s="40">
        <v>414018.95012389694</v>
      </c>
      <c r="L18" s="15">
        <v>-961953.81808890647</v>
      </c>
      <c r="M18" s="14">
        <v>17438278.026003491</v>
      </c>
      <c r="N18" s="41">
        <v>4701414.1927168844</v>
      </c>
      <c r="O18" s="456">
        <v>22139692.218720376</v>
      </c>
      <c r="P18" s="458">
        <v>119566.84040000002</v>
      </c>
      <c r="Q18" s="457">
        <v>5933975.936650699</v>
      </c>
      <c r="R18" s="457">
        <v>-173103.06009383901</v>
      </c>
      <c r="S18" s="147">
        <v>28020131.935677234</v>
      </c>
      <c r="T18" s="42">
        <f t="shared" si="2"/>
        <v>2335011</v>
      </c>
    </row>
    <row r="19" spans="1:20" ht="15" x14ac:dyDescent="0.25">
      <c r="A19" s="39">
        <v>51</v>
      </c>
      <c r="B19" s="38" t="s">
        <v>297</v>
      </c>
      <c r="C19" s="15">
        <v>9402</v>
      </c>
      <c r="D19" s="15">
        <v>34876797.229999997</v>
      </c>
      <c r="E19" s="15">
        <v>9596247.7423525974</v>
      </c>
      <c r="F19" s="15">
        <v>1840312.6213989202</v>
      </c>
      <c r="G19" s="15">
        <v>46313357.593751512</v>
      </c>
      <c r="H19" s="16">
        <v>3747.29</v>
      </c>
      <c r="I19" s="17">
        <v>35232020.579999998</v>
      </c>
      <c r="J19" s="17">
        <v>11081337.013751514</v>
      </c>
      <c r="K19" s="40">
        <v>339056.31787230319</v>
      </c>
      <c r="L19" s="15">
        <v>-170831.77943754615</v>
      </c>
      <c r="M19" s="14">
        <v>11249561.552186271</v>
      </c>
      <c r="N19" s="41">
        <v>-2517389.5388645194</v>
      </c>
      <c r="O19" s="456">
        <v>8732172.0133217517</v>
      </c>
      <c r="P19" s="458">
        <v>-49064.370319999929</v>
      </c>
      <c r="Q19" s="457">
        <v>5195648.2626885576</v>
      </c>
      <c r="R19" s="457">
        <v>-201192.53104191006</v>
      </c>
      <c r="S19" s="147">
        <v>13677563.3746484</v>
      </c>
      <c r="T19" s="42">
        <f t="shared" si="2"/>
        <v>1139797</v>
      </c>
    </row>
    <row r="20" spans="1:20" ht="15" x14ac:dyDescent="0.25">
      <c r="A20" s="39">
        <v>52</v>
      </c>
      <c r="B20" s="38" t="s">
        <v>10</v>
      </c>
      <c r="C20" s="15">
        <v>2425</v>
      </c>
      <c r="D20" s="15">
        <v>9684045.0399999991</v>
      </c>
      <c r="E20" s="15">
        <v>4437148.4968310548</v>
      </c>
      <c r="F20" s="15">
        <v>619787.64631765243</v>
      </c>
      <c r="G20" s="15">
        <v>14740981.183148708</v>
      </c>
      <c r="H20" s="16">
        <v>3747.29</v>
      </c>
      <c r="I20" s="17">
        <v>9087178.25</v>
      </c>
      <c r="J20" s="17">
        <v>5653802.9331487082</v>
      </c>
      <c r="K20" s="40">
        <v>83282.163048645947</v>
      </c>
      <c r="L20" s="15">
        <v>-88324.517263846021</v>
      </c>
      <c r="M20" s="14">
        <v>5648760.5789335072</v>
      </c>
      <c r="N20" s="41">
        <v>2262230.1252040644</v>
      </c>
      <c r="O20" s="456">
        <v>7910990.7041375712</v>
      </c>
      <c r="P20" s="458">
        <v>-27099.920399999995</v>
      </c>
      <c r="Q20" s="457">
        <v>1615036.6395535758</v>
      </c>
      <c r="R20" s="457">
        <v>-30214.770605432113</v>
      </c>
      <c r="S20" s="147">
        <v>9468712.6526857149</v>
      </c>
      <c r="T20" s="42">
        <f t="shared" si="2"/>
        <v>789059</v>
      </c>
    </row>
    <row r="21" spans="1:20" ht="15" x14ac:dyDescent="0.25">
      <c r="A21" s="39">
        <v>61</v>
      </c>
      <c r="B21" s="38" t="s">
        <v>11</v>
      </c>
      <c r="C21" s="15">
        <v>16901</v>
      </c>
      <c r="D21" s="15">
        <v>61186347.54999999</v>
      </c>
      <c r="E21" s="15">
        <v>25804785.62039452</v>
      </c>
      <c r="F21" s="15">
        <v>4601071.6174345464</v>
      </c>
      <c r="G21" s="15">
        <v>91592204.787829056</v>
      </c>
      <c r="H21" s="16">
        <v>3747.29</v>
      </c>
      <c r="I21" s="17">
        <v>63332948.289999999</v>
      </c>
      <c r="J21" s="17">
        <v>28259256.497829057</v>
      </c>
      <c r="K21" s="40">
        <v>1012787.2046217084</v>
      </c>
      <c r="L21" s="15">
        <v>-1220865.1009962356</v>
      </c>
      <c r="M21" s="14">
        <v>28051178.60145453</v>
      </c>
      <c r="N21" s="41">
        <v>9555390.1778311785</v>
      </c>
      <c r="O21" s="456">
        <v>37606568.779285707</v>
      </c>
      <c r="P21" s="458">
        <v>373281.84319999977</v>
      </c>
      <c r="Q21" s="457">
        <v>8756500.2681750171</v>
      </c>
      <c r="R21" s="457">
        <v>-235827.38250876212</v>
      </c>
      <c r="S21" s="147">
        <v>46500523.508151963</v>
      </c>
      <c r="T21" s="42">
        <f t="shared" si="2"/>
        <v>3875044</v>
      </c>
    </row>
    <row r="22" spans="1:20" ht="15" x14ac:dyDescent="0.25">
      <c r="A22" s="39">
        <v>69</v>
      </c>
      <c r="B22" s="38" t="s">
        <v>12</v>
      </c>
      <c r="C22" s="15">
        <v>7010</v>
      </c>
      <c r="D22" s="15">
        <v>27543976.140000001</v>
      </c>
      <c r="E22" s="15">
        <v>11812179.184734745</v>
      </c>
      <c r="F22" s="15">
        <v>1538827.9533443619</v>
      </c>
      <c r="G22" s="15">
        <v>40894983.278079107</v>
      </c>
      <c r="H22" s="16">
        <v>3747.29</v>
      </c>
      <c r="I22" s="17">
        <v>26268502.899999999</v>
      </c>
      <c r="J22" s="17">
        <v>14626480.378079109</v>
      </c>
      <c r="K22" s="40">
        <v>567522.19646908855</v>
      </c>
      <c r="L22" s="15">
        <v>-668342.36125526251</v>
      </c>
      <c r="M22" s="14">
        <v>14525660.213292936</v>
      </c>
      <c r="N22" s="41">
        <v>7037576.2849779986</v>
      </c>
      <c r="O22" s="456">
        <v>21563236.498270936</v>
      </c>
      <c r="P22" s="458">
        <v>179997.52903999994</v>
      </c>
      <c r="Q22" s="457">
        <v>3987277.4871050254</v>
      </c>
      <c r="R22" s="457">
        <v>-89627.235043268112</v>
      </c>
      <c r="S22" s="147">
        <v>25640884.279372696</v>
      </c>
      <c r="T22" s="42">
        <f t="shared" si="2"/>
        <v>2136740</v>
      </c>
    </row>
    <row r="23" spans="1:20" ht="15" x14ac:dyDescent="0.25">
      <c r="A23" s="39">
        <v>71</v>
      </c>
      <c r="B23" s="38" t="s">
        <v>13</v>
      </c>
      <c r="C23" s="15">
        <v>6758</v>
      </c>
      <c r="D23" s="15">
        <v>27120115.539999999</v>
      </c>
      <c r="E23" s="15">
        <v>11674525.811707113</v>
      </c>
      <c r="F23" s="15">
        <v>1646844.1183038391</v>
      </c>
      <c r="G23" s="15">
        <v>40441485.470010951</v>
      </c>
      <c r="H23" s="16">
        <v>3747.29</v>
      </c>
      <c r="I23" s="17">
        <v>25324185.82</v>
      </c>
      <c r="J23" s="17">
        <v>15117299.650010951</v>
      </c>
      <c r="K23" s="40">
        <v>706235.86530136713</v>
      </c>
      <c r="L23" s="15">
        <v>-749691.11165024817</v>
      </c>
      <c r="M23" s="14">
        <v>15073844.403662069</v>
      </c>
      <c r="N23" s="41">
        <v>6980201.0251374468</v>
      </c>
      <c r="O23" s="456">
        <v>22054045.428799517</v>
      </c>
      <c r="P23" s="458">
        <v>14083.42319999999</v>
      </c>
      <c r="Q23" s="457">
        <v>3914088.4969074824</v>
      </c>
      <c r="R23" s="457">
        <v>-78655.651179516732</v>
      </c>
      <c r="S23" s="147">
        <v>25903561.697727483</v>
      </c>
      <c r="T23" s="42">
        <f t="shared" si="2"/>
        <v>2158630</v>
      </c>
    </row>
    <row r="24" spans="1:20" ht="15" x14ac:dyDescent="0.25">
      <c r="A24" s="39">
        <v>72</v>
      </c>
      <c r="B24" s="38" t="s">
        <v>298</v>
      </c>
      <c r="C24" s="15">
        <v>959</v>
      </c>
      <c r="D24" s="15">
        <v>3577686.04</v>
      </c>
      <c r="E24" s="15">
        <v>1463312.2477199472</v>
      </c>
      <c r="F24" s="15">
        <v>1392559.4963661232</v>
      </c>
      <c r="G24" s="15">
        <v>6433557.784086071</v>
      </c>
      <c r="H24" s="16">
        <v>3747.29</v>
      </c>
      <c r="I24" s="17">
        <v>3593651.11</v>
      </c>
      <c r="J24" s="17">
        <v>2839906.6740860711</v>
      </c>
      <c r="K24" s="40">
        <v>194962.9031872178</v>
      </c>
      <c r="L24" s="15">
        <v>811.95397560817946</v>
      </c>
      <c r="M24" s="14">
        <v>3035681.5312488968</v>
      </c>
      <c r="N24" s="41">
        <v>494151.00186977378</v>
      </c>
      <c r="O24" s="456">
        <v>3529832.5331186708</v>
      </c>
      <c r="P24" s="458">
        <v>-7112.84</v>
      </c>
      <c r="Q24" s="457">
        <v>494162.444628703</v>
      </c>
      <c r="R24" s="457">
        <v>-14641.0724117912</v>
      </c>
      <c r="S24" s="147">
        <v>4002241.0653355829</v>
      </c>
      <c r="T24" s="42">
        <f t="shared" si="2"/>
        <v>333520</v>
      </c>
    </row>
    <row r="25" spans="1:20" ht="15" x14ac:dyDescent="0.25">
      <c r="A25" s="39">
        <v>74</v>
      </c>
      <c r="B25" s="38" t="s">
        <v>14</v>
      </c>
      <c r="C25" s="15">
        <v>1127</v>
      </c>
      <c r="D25" s="15">
        <v>4550172.7</v>
      </c>
      <c r="E25" s="15">
        <v>1835319.8807144337</v>
      </c>
      <c r="F25" s="15">
        <v>495389.84404834686</v>
      </c>
      <c r="G25" s="15">
        <v>6880882.4247627817</v>
      </c>
      <c r="H25" s="16">
        <v>3747.29</v>
      </c>
      <c r="I25" s="17">
        <v>4223195.83</v>
      </c>
      <c r="J25" s="17">
        <v>2657686.5947627816</v>
      </c>
      <c r="K25" s="40">
        <v>257053.71473329194</v>
      </c>
      <c r="L25" s="15">
        <v>-52565.248194096494</v>
      </c>
      <c r="M25" s="14">
        <v>2862175.0613019769</v>
      </c>
      <c r="N25" s="41">
        <v>1147875.8442229531</v>
      </c>
      <c r="O25" s="456">
        <v>4010050.90552493</v>
      </c>
      <c r="P25" s="458">
        <v>4267.7040000000015</v>
      </c>
      <c r="Q25" s="457">
        <v>791530.02980122354</v>
      </c>
      <c r="R25" s="457">
        <v>-14500.64181303095</v>
      </c>
      <c r="S25" s="147">
        <v>4791347.9975131229</v>
      </c>
      <c r="T25" s="42">
        <f t="shared" si="2"/>
        <v>399279</v>
      </c>
    </row>
    <row r="26" spans="1:20" ht="15" x14ac:dyDescent="0.25">
      <c r="A26" s="39">
        <v>75</v>
      </c>
      <c r="B26" s="38" t="s">
        <v>299</v>
      </c>
      <c r="C26" s="15">
        <v>20111</v>
      </c>
      <c r="D26" s="15">
        <v>73647590.049999997</v>
      </c>
      <c r="E26" s="15">
        <v>28795786.638969176</v>
      </c>
      <c r="F26" s="15">
        <v>5723505.257037051</v>
      </c>
      <c r="G26" s="15">
        <v>108166881.94600621</v>
      </c>
      <c r="H26" s="16">
        <v>3747.29</v>
      </c>
      <c r="I26" s="17">
        <v>75361749.189999998</v>
      </c>
      <c r="J26" s="17">
        <v>32805132.756006211</v>
      </c>
      <c r="K26" s="40">
        <v>594232.85040420014</v>
      </c>
      <c r="L26" s="15">
        <v>-1394200.4660123396</v>
      </c>
      <c r="M26" s="14">
        <v>32005165.14039807</v>
      </c>
      <c r="N26" s="41">
        <v>2252210.6032888014</v>
      </c>
      <c r="O26" s="456">
        <v>34257375.74368687</v>
      </c>
      <c r="P26" s="458">
        <v>119822.90263999999</v>
      </c>
      <c r="Q26" s="457">
        <v>9362626.4510551952</v>
      </c>
      <c r="R26" s="457">
        <v>-322312.99139151967</v>
      </c>
      <c r="S26" s="147">
        <v>43417512.105990544</v>
      </c>
      <c r="T26" s="42">
        <f t="shared" si="2"/>
        <v>3618126</v>
      </c>
    </row>
    <row r="27" spans="1:20" ht="15" x14ac:dyDescent="0.25">
      <c r="A27" s="39">
        <v>77</v>
      </c>
      <c r="B27" s="38" t="s">
        <v>15</v>
      </c>
      <c r="C27" s="15">
        <v>4875</v>
      </c>
      <c r="D27" s="15">
        <v>19170819.75</v>
      </c>
      <c r="E27" s="15">
        <v>8688902.9463510048</v>
      </c>
      <c r="F27" s="15">
        <v>1231457.5262957886</v>
      </c>
      <c r="G27" s="15">
        <v>29091180.222646795</v>
      </c>
      <c r="H27" s="16">
        <v>3747.29</v>
      </c>
      <c r="I27" s="17">
        <v>18268038.75</v>
      </c>
      <c r="J27" s="17">
        <v>10823141.472646795</v>
      </c>
      <c r="K27" s="40">
        <v>268720.86159779341</v>
      </c>
      <c r="L27" s="15">
        <v>-145614.68237828865</v>
      </c>
      <c r="M27" s="14">
        <v>10946247.6518663</v>
      </c>
      <c r="N27" s="41">
        <v>5239021.094664162</v>
      </c>
      <c r="O27" s="456">
        <v>16185268.746530462</v>
      </c>
      <c r="P27" s="458">
        <v>127163.35351999998</v>
      </c>
      <c r="Q27" s="457">
        <v>3118609.4237802625</v>
      </c>
      <c r="R27" s="457">
        <v>-57962.662140028304</v>
      </c>
      <c r="S27" s="147">
        <v>19373078.861690696</v>
      </c>
      <c r="T27" s="42">
        <f t="shared" si="2"/>
        <v>1614423</v>
      </c>
    </row>
    <row r="28" spans="1:20" ht="15" x14ac:dyDescent="0.25">
      <c r="A28" s="39">
        <v>78</v>
      </c>
      <c r="B28" s="38" t="s">
        <v>300</v>
      </c>
      <c r="C28" s="15">
        <v>8199</v>
      </c>
      <c r="D28" s="15">
        <v>28549484.909999996</v>
      </c>
      <c r="E28" s="15">
        <v>10064720.886120209</v>
      </c>
      <c r="F28" s="15">
        <v>3297515.4958488364</v>
      </c>
      <c r="G28" s="15">
        <v>41911721.291969039</v>
      </c>
      <c r="H28" s="16">
        <v>3747.29</v>
      </c>
      <c r="I28" s="17">
        <v>30724030.710000001</v>
      </c>
      <c r="J28" s="17">
        <v>11187690.581969038</v>
      </c>
      <c r="K28" s="40">
        <v>1295093.5093026767</v>
      </c>
      <c r="L28" s="15">
        <v>-500156.10074238863</v>
      </c>
      <c r="M28" s="14">
        <v>11982627.990529325</v>
      </c>
      <c r="N28" s="41">
        <v>-593238.40595112974</v>
      </c>
      <c r="O28" s="456">
        <v>11389389.584578196</v>
      </c>
      <c r="P28" s="458">
        <v>284342.89184000005</v>
      </c>
      <c r="Q28" s="457">
        <v>3637267.4294529138</v>
      </c>
      <c r="R28" s="457">
        <v>-147619.90375457751</v>
      </c>
      <c r="S28" s="147">
        <v>15163380.002116531</v>
      </c>
      <c r="T28" s="42">
        <f t="shared" si="2"/>
        <v>1263615</v>
      </c>
    </row>
    <row r="29" spans="1:20" ht="15" x14ac:dyDescent="0.25">
      <c r="A29" s="39">
        <v>79</v>
      </c>
      <c r="B29" s="38" t="s">
        <v>16</v>
      </c>
      <c r="C29" s="15">
        <v>6931</v>
      </c>
      <c r="D29" s="15">
        <v>26301041.530000001</v>
      </c>
      <c r="E29" s="15">
        <v>9632965.4936167188</v>
      </c>
      <c r="F29" s="15">
        <v>1517152.2717854567</v>
      </c>
      <c r="G29" s="15">
        <v>37451159.295402169</v>
      </c>
      <c r="H29" s="16">
        <v>3747.29</v>
      </c>
      <c r="I29" s="17">
        <v>25972466.989999998</v>
      </c>
      <c r="J29" s="17">
        <v>11478692.305402171</v>
      </c>
      <c r="K29" s="40">
        <v>508700.75500542321</v>
      </c>
      <c r="L29" s="15">
        <v>-648775.97853666497</v>
      </c>
      <c r="M29" s="14">
        <v>11338617.081870928</v>
      </c>
      <c r="N29" s="41">
        <v>-620000.39262101159</v>
      </c>
      <c r="O29" s="456">
        <v>10718616.689249916</v>
      </c>
      <c r="P29" s="458">
        <v>80289.737920000014</v>
      </c>
      <c r="Q29" s="457">
        <v>3180239.8392883493</v>
      </c>
      <c r="R29" s="457">
        <v>-123793.27748405587</v>
      </c>
      <c r="S29" s="147">
        <v>13855352.988974208</v>
      </c>
      <c r="T29" s="42">
        <f t="shared" si="2"/>
        <v>1154613</v>
      </c>
    </row>
    <row r="30" spans="1:20" ht="15" x14ac:dyDescent="0.25">
      <c r="A30" s="39">
        <v>81</v>
      </c>
      <c r="B30" s="38" t="s">
        <v>17</v>
      </c>
      <c r="C30" s="15">
        <v>2697</v>
      </c>
      <c r="D30" s="15">
        <v>10308486.6</v>
      </c>
      <c r="E30" s="15">
        <v>4717194.6917722663</v>
      </c>
      <c r="F30" s="15">
        <v>989558.11602974031</v>
      </c>
      <c r="G30" s="15">
        <v>16015239.407802004</v>
      </c>
      <c r="H30" s="16">
        <v>3747.29</v>
      </c>
      <c r="I30" s="17">
        <v>10106441.130000001</v>
      </c>
      <c r="J30" s="17">
        <v>5908798.2778020035</v>
      </c>
      <c r="K30" s="40">
        <v>396441.83460464311</v>
      </c>
      <c r="L30" s="15">
        <v>-328988.01807330886</v>
      </c>
      <c r="M30" s="14">
        <v>5976252.0943333376</v>
      </c>
      <c r="N30" s="41">
        <v>2227088.5750754559</v>
      </c>
      <c r="O30" s="456">
        <v>8203340.6694087936</v>
      </c>
      <c r="P30" s="458">
        <v>-115213.78231999998</v>
      </c>
      <c r="Q30" s="457">
        <v>1925865.8629310336</v>
      </c>
      <c r="R30" s="457">
        <v>-35636.76230386817</v>
      </c>
      <c r="S30" s="147">
        <v>9978355.9877159595</v>
      </c>
      <c r="T30" s="42">
        <f t="shared" si="2"/>
        <v>831530</v>
      </c>
    </row>
    <row r="31" spans="1:20" ht="15" x14ac:dyDescent="0.25">
      <c r="A31" s="39">
        <v>82</v>
      </c>
      <c r="B31" s="38" t="s">
        <v>18</v>
      </c>
      <c r="C31" s="15">
        <v>9422</v>
      </c>
      <c r="D31" s="15">
        <v>34077331.18</v>
      </c>
      <c r="E31" s="15">
        <v>8942546.8786003105</v>
      </c>
      <c r="F31" s="15">
        <v>1339263.5776326694</v>
      </c>
      <c r="G31" s="15">
        <v>44359141.636232972</v>
      </c>
      <c r="H31" s="16">
        <v>3747.29</v>
      </c>
      <c r="I31" s="17">
        <v>35306966.380000003</v>
      </c>
      <c r="J31" s="17">
        <v>9052175.2562329695</v>
      </c>
      <c r="K31" s="40">
        <v>178443.11473612112</v>
      </c>
      <c r="L31" s="15">
        <v>-740336.43413877313</v>
      </c>
      <c r="M31" s="14">
        <v>8490281.9368303176</v>
      </c>
      <c r="N31" s="41">
        <v>1785074.3136926063</v>
      </c>
      <c r="O31" s="456">
        <v>10275356.250522925</v>
      </c>
      <c r="P31" s="458">
        <v>-10797.291120000009</v>
      </c>
      <c r="Q31" s="457">
        <v>4057108.945709235</v>
      </c>
      <c r="R31" s="457">
        <v>-147751.32264733547</v>
      </c>
      <c r="S31" s="147">
        <v>14173916.582464823</v>
      </c>
      <c r="T31" s="42">
        <f t="shared" si="2"/>
        <v>1181160</v>
      </c>
    </row>
    <row r="32" spans="1:20" ht="15" x14ac:dyDescent="0.25">
      <c r="A32" s="39">
        <v>86</v>
      </c>
      <c r="B32" s="38" t="s">
        <v>19</v>
      </c>
      <c r="C32" s="15">
        <v>8260</v>
      </c>
      <c r="D32" s="15">
        <v>30149231.029999997</v>
      </c>
      <c r="E32" s="15">
        <v>9368915.1510756239</v>
      </c>
      <c r="F32" s="15">
        <v>1436443.5283712987</v>
      </c>
      <c r="G32" s="15">
        <v>40954589.709446914</v>
      </c>
      <c r="H32" s="16">
        <v>3747.29</v>
      </c>
      <c r="I32" s="17">
        <v>30952615.399999999</v>
      </c>
      <c r="J32" s="17">
        <v>10001974.309446916</v>
      </c>
      <c r="K32" s="40">
        <v>94480.776042530546</v>
      </c>
      <c r="L32" s="15">
        <v>-584942.48120176978</v>
      </c>
      <c r="M32" s="14">
        <v>9511512.6042876765</v>
      </c>
      <c r="N32" s="41">
        <v>3093990.8707081559</v>
      </c>
      <c r="O32" s="456">
        <v>12605503.474995833</v>
      </c>
      <c r="P32" s="458">
        <v>-1240536.19872</v>
      </c>
      <c r="Q32" s="457">
        <v>4039920.0780021818</v>
      </c>
      <c r="R32" s="457">
        <v>-123695.33005641449</v>
      </c>
      <c r="S32" s="147">
        <v>15281192.024221599</v>
      </c>
      <c r="T32" s="42">
        <f t="shared" si="2"/>
        <v>1273433</v>
      </c>
    </row>
    <row r="33" spans="1:20" ht="15" x14ac:dyDescent="0.25">
      <c r="A33" s="39">
        <v>90</v>
      </c>
      <c r="B33" s="38" t="s">
        <v>20</v>
      </c>
      <c r="C33" s="15">
        <v>3254</v>
      </c>
      <c r="D33" s="15">
        <v>12793206.659999998</v>
      </c>
      <c r="E33" s="15">
        <v>7231821.3453358049</v>
      </c>
      <c r="F33" s="15">
        <v>1490544.8397077294</v>
      </c>
      <c r="G33" s="15">
        <v>21515572.845043533</v>
      </c>
      <c r="H33" s="16">
        <v>3747.29</v>
      </c>
      <c r="I33" s="17">
        <v>12193681.66</v>
      </c>
      <c r="J33" s="17">
        <v>9321891.1850435324</v>
      </c>
      <c r="K33" s="40">
        <v>647621.07720311778</v>
      </c>
      <c r="L33" s="15">
        <v>-467461.58282842377</v>
      </c>
      <c r="M33" s="14">
        <v>9502050.6794182267</v>
      </c>
      <c r="N33" s="41">
        <v>2298416.3874205053</v>
      </c>
      <c r="O33" s="456">
        <v>11800467.066838732</v>
      </c>
      <c r="P33" s="458">
        <v>-6430.0073599999996</v>
      </c>
      <c r="Q33" s="457">
        <v>2163207.5754687316</v>
      </c>
      <c r="R33" s="457">
        <v>-43057.995798951291</v>
      </c>
      <c r="S33" s="147">
        <v>13914186.639148511</v>
      </c>
      <c r="T33" s="42">
        <f t="shared" si="2"/>
        <v>1159516</v>
      </c>
    </row>
    <row r="34" spans="1:20" ht="15" x14ac:dyDescent="0.25">
      <c r="A34" s="39">
        <v>91</v>
      </c>
      <c r="B34" s="38" t="s">
        <v>301</v>
      </c>
      <c r="C34" s="15">
        <v>653835</v>
      </c>
      <c r="D34" s="15">
        <v>2031987417.3399997</v>
      </c>
      <c r="E34" s="15">
        <v>600643077.32592666</v>
      </c>
      <c r="F34" s="15">
        <v>323893005.7768631</v>
      </c>
      <c r="G34" s="15">
        <v>2956523500.4427896</v>
      </c>
      <c r="H34" s="16">
        <v>3747.29</v>
      </c>
      <c r="I34" s="17">
        <v>2450109357.1500001</v>
      </c>
      <c r="J34" s="17">
        <v>506414143.29278946</v>
      </c>
      <c r="K34" s="40">
        <v>39502029.371657804</v>
      </c>
      <c r="L34" s="15">
        <v>-113671819.86227341</v>
      </c>
      <c r="M34" s="14">
        <v>432244352.80217391</v>
      </c>
      <c r="N34" s="41">
        <v>-377744499.15224433</v>
      </c>
      <c r="O34" s="456">
        <v>54499853.649929583</v>
      </c>
      <c r="P34" s="458">
        <v>-85003995.973176047</v>
      </c>
      <c r="Q34" s="457">
        <v>257046438.25277668</v>
      </c>
      <c r="R34" s="457">
        <v>-12683027.809349915</v>
      </c>
      <c r="S34" s="147">
        <v>213859268.12018031</v>
      </c>
      <c r="T34" s="42">
        <f t="shared" si="2"/>
        <v>17821606</v>
      </c>
    </row>
    <row r="35" spans="1:20" ht="15" x14ac:dyDescent="0.25">
      <c r="A35" s="39">
        <v>92</v>
      </c>
      <c r="B35" s="38" t="s">
        <v>302</v>
      </c>
      <c r="C35" s="15">
        <v>233775</v>
      </c>
      <c r="D35" s="15">
        <v>757198941.87</v>
      </c>
      <c r="E35" s="15">
        <v>199094610.23703495</v>
      </c>
      <c r="F35" s="15">
        <v>136742963.86762568</v>
      </c>
      <c r="G35" s="15">
        <v>1093036515.9746606</v>
      </c>
      <c r="H35" s="16">
        <v>3747.29</v>
      </c>
      <c r="I35" s="17">
        <v>876022719.75</v>
      </c>
      <c r="J35" s="17">
        <v>217013796.22466063</v>
      </c>
      <c r="K35" s="40">
        <v>11062752.162659438</v>
      </c>
      <c r="L35" s="15">
        <v>-40026976.232026771</v>
      </c>
      <c r="M35" s="14">
        <v>188049572.15529329</v>
      </c>
      <c r="N35" s="41">
        <v>-36581524.862070985</v>
      </c>
      <c r="O35" s="456">
        <v>151468047.29322231</v>
      </c>
      <c r="P35" s="458">
        <v>-6145047.0736480011</v>
      </c>
      <c r="Q35" s="457">
        <v>84119007.91856733</v>
      </c>
      <c r="R35" s="457">
        <v>-3954096.4818170755</v>
      </c>
      <c r="S35" s="147">
        <v>225487911.65632454</v>
      </c>
      <c r="T35" s="42">
        <f t="shared" si="2"/>
        <v>18790659</v>
      </c>
    </row>
    <row r="36" spans="1:20" ht="15" x14ac:dyDescent="0.25">
      <c r="A36" s="39">
        <v>97</v>
      </c>
      <c r="B36" s="38" t="s">
        <v>21</v>
      </c>
      <c r="C36" s="15">
        <v>2136</v>
      </c>
      <c r="D36" s="15">
        <v>8011862.3399999999</v>
      </c>
      <c r="E36" s="15">
        <v>3636457.1094522104</v>
      </c>
      <c r="F36" s="15">
        <v>1212380.2223733887</v>
      </c>
      <c r="G36" s="15">
        <v>12860699.671825599</v>
      </c>
      <c r="H36" s="16">
        <v>3747.29</v>
      </c>
      <c r="I36" s="17">
        <v>8004211.4399999995</v>
      </c>
      <c r="J36" s="17">
        <v>4856488.2318255994</v>
      </c>
      <c r="K36" s="40">
        <v>57467.146358320249</v>
      </c>
      <c r="L36" s="15">
        <v>-22626.890550374927</v>
      </c>
      <c r="M36" s="14">
        <v>4891328.487633545</v>
      </c>
      <c r="N36" s="41">
        <v>1574569.1985016051</v>
      </c>
      <c r="O36" s="456">
        <v>6465897.6861351505</v>
      </c>
      <c r="P36" s="458">
        <v>31595.235279999994</v>
      </c>
      <c r="Q36" s="457">
        <v>1366569.8621109761</v>
      </c>
      <c r="R36" s="457">
        <v>-28798.628953490574</v>
      </c>
      <c r="S36" s="147">
        <v>7835264.1545726359</v>
      </c>
      <c r="T36" s="42">
        <f t="shared" si="2"/>
        <v>652939</v>
      </c>
    </row>
    <row r="37" spans="1:20" ht="15" x14ac:dyDescent="0.25">
      <c r="A37" s="39">
        <v>98</v>
      </c>
      <c r="B37" s="38" t="s">
        <v>22</v>
      </c>
      <c r="C37" s="15">
        <v>23410</v>
      </c>
      <c r="D37" s="15">
        <v>87973554.450000018</v>
      </c>
      <c r="E37" s="15">
        <v>29295201.031066909</v>
      </c>
      <c r="F37" s="15">
        <v>4090365.321012143</v>
      </c>
      <c r="G37" s="15">
        <v>121359120.80207907</v>
      </c>
      <c r="H37" s="16">
        <v>3747.29</v>
      </c>
      <c r="I37" s="17">
        <v>87724058.900000006</v>
      </c>
      <c r="J37" s="17">
        <v>33635061.902079061</v>
      </c>
      <c r="K37" s="40">
        <v>392468.54291014938</v>
      </c>
      <c r="L37" s="15">
        <v>-1431118.5111647034</v>
      </c>
      <c r="M37" s="14">
        <v>32596411.933824509</v>
      </c>
      <c r="N37" s="41">
        <v>5523864.6277981065</v>
      </c>
      <c r="O37" s="456">
        <v>38120276.56162262</v>
      </c>
      <c r="P37" s="458">
        <v>-3002075.1243280005</v>
      </c>
      <c r="Q37" s="457">
        <v>10193446.38051774</v>
      </c>
      <c r="R37" s="457">
        <v>-356971.52543856617</v>
      </c>
      <c r="S37" s="147">
        <v>44954676.292373791</v>
      </c>
      <c r="T37" s="42">
        <f t="shared" si="2"/>
        <v>3746223</v>
      </c>
    </row>
    <row r="38" spans="1:20" ht="15" x14ac:dyDescent="0.25">
      <c r="A38" s="39">
        <v>102</v>
      </c>
      <c r="B38" s="38" t="s">
        <v>23</v>
      </c>
      <c r="C38" s="15">
        <v>10044</v>
      </c>
      <c r="D38" s="15">
        <v>37643298.039999999</v>
      </c>
      <c r="E38" s="15">
        <v>12861941.139409464</v>
      </c>
      <c r="F38" s="15">
        <v>2184452.4635042753</v>
      </c>
      <c r="G38" s="15">
        <v>52689691.642913736</v>
      </c>
      <c r="H38" s="16">
        <v>3747.29</v>
      </c>
      <c r="I38" s="17">
        <v>37637780.759999998</v>
      </c>
      <c r="J38" s="17">
        <v>15051910.882913738</v>
      </c>
      <c r="K38" s="40">
        <v>435132.34729393478</v>
      </c>
      <c r="L38" s="15">
        <v>-744094.43759629899</v>
      </c>
      <c r="M38" s="14">
        <v>14742948.792611375</v>
      </c>
      <c r="N38" s="41">
        <v>6951533.1464335835</v>
      </c>
      <c r="O38" s="456">
        <v>21694481.93904496</v>
      </c>
      <c r="P38" s="458">
        <v>201478.30584000004</v>
      </c>
      <c r="Q38" s="457">
        <v>5855999.9352396149</v>
      </c>
      <c r="R38" s="457">
        <v>-130693.86271349135</v>
      </c>
      <c r="S38" s="147">
        <v>27621266.317411084</v>
      </c>
      <c r="T38" s="42">
        <f t="shared" si="2"/>
        <v>2301772</v>
      </c>
    </row>
    <row r="39" spans="1:20" ht="15" x14ac:dyDescent="0.25">
      <c r="A39" s="39">
        <v>103</v>
      </c>
      <c r="B39" s="38" t="s">
        <v>24</v>
      </c>
      <c r="C39" s="15">
        <v>2184</v>
      </c>
      <c r="D39" s="15">
        <v>8141202.0099999998</v>
      </c>
      <c r="E39" s="15">
        <v>2802898.7919698148</v>
      </c>
      <c r="F39" s="15">
        <v>461497.08537688246</v>
      </c>
      <c r="G39" s="15">
        <v>11405597.887346698</v>
      </c>
      <c r="H39" s="16">
        <v>3747.29</v>
      </c>
      <c r="I39" s="17">
        <v>8184081.3600000003</v>
      </c>
      <c r="J39" s="17">
        <v>3221516.5273466976</v>
      </c>
      <c r="K39" s="40">
        <v>47147.316826033661</v>
      </c>
      <c r="L39" s="15">
        <v>-159265.61005182785</v>
      </c>
      <c r="M39" s="14">
        <v>3109398.2341209035</v>
      </c>
      <c r="N39" s="41">
        <v>1852998.7930329454</v>
      </c>
      <c r="O39" s="456">
        <v>4962397.0271538487</v>
      </c>
      <c r="P39" s="458">
        <v>-31154.2392</v>
      </c>
      <c r="Q39" s="457">
        <v>1407656.7727325039</v>
      </c>
      <c r="R39" s="457">
        <v>-28067.695176471239</v>
      </c>
      <c r="S39" s="147">
        <v>6310831.8655098816</v>
      </c>
      <c r="T39" s="42">
        <f t="shared" si="2"/>
        <v>525903</v>
      </c>
    </row>
    <row r="40" spans="1:20" ht="15" x14ac:dyDescent="0.25">
      <c r="A40" s="39">
        <v>105</v>
      </c>
      <c r="B40" s="38" t="s">
        <v>25</v>
      </c>
      <c r="C40" s="15">
        <v>2271</v>
      </c>
      <c r="D40" s="15">
        <v>8439047.2299999986</v>
      </c>
      <c r="E40" s="15">
        <v>5063767.2205478428</v>
      </c>
      <c r="F40" s="15">
        <v>1446973.2747380035</v>
      </c>
      <c r="G40" s="15">
        <v>14949787.725285843</v>
      </c>
      <c r="H40" s="16">
        <v>3747.29</v>
      </c>
      <c r="I40" s="17">
        <v>8510095.5899999999</v>
      </c>
      <c r="J40" s="17">
        <v>6439692.1352858432</v>
      </c>
      <c r="K40" s="40">
        <v>1182901.8272896514</v>
      </c>
      <c r="L40" s="15">
        <v>-37501.36435556435</v>
      </c>
      <c r="M40" s="14">
        <v>7585092.5982199302</v>
      </c>
      <c r="N40" s="41">
        <v>2064321.6382836299</v>
      </c>
      <c r="O40" s="456">
        <v>9649414.2365035601</v>
      </c>
      <c r="P40" s="458">
        <v>11380.544000000002</v>
      </c>
      <c r="Q40" s="457">
        <v>1491525.228115967</v>
      </c>
      <c r="R40" s="457">
        <v>-29855.486784285273</v>
      </c>
      <c r="S40" s="147">
        <v>11122464.521835241</v>
      </c>
      <c r="T40" s="42">
        <f t="shared" si="2"/>
        <v>926872</v>
      </c>
    </row>
    <row r="41" spans="1:20" ht="15" x14ac:dyDescent="0.25">
      <c r="A41" s="39">
        <v>106</v>
      </c>
      <c r="B41" s="38" t="s">
        <v>303</v>
      </c>
      <c r="C41" s="15">
        <v>46470</v>
      </c>
      <c r="D41" s="15">
        <v>162200076.03</v>
      </c>
      <c r="E41" s="15">
        <v>57281674.042792603</v>
      </c>
      <c r="F41" s="15">
        <v>11287016.322070763</v>
      </c>
      <c r="G41" s="15">
        <v>230768766.39486337</v>
      </c>
      <c r="H41" s="16">
        <v>3747.29</v>
      </c>
      <c r="I41" s="17">
        <v>174136566.30000001</v>
      </c>
      <c r="J41" s="17">
        <v>56632200.094863355</v>
      </c>
      <c r="K41" s="40">
        <v>1739718.1412983162</v>
      </c>
      <c r="L41" s="15">
        <v>-5033206.9560865918</v>
      </c>
      <c r="M41" s="14">
        <v>53338711.280075081</v>
      </c>
      <c r="N41" s="41">
        <v>-4487712.0851993356</v>
      </c>
      <c r="O41" s="456">
        <v>48850999.194875747</v>
      </c>
      <c r="P41" s="458">
        <v>-94501.19224000047</v>
      </c>
      <c r="Q41" s="457">
        <v>18551943.06322518</v>
      </c>
      <c r="R41" s="457">
        <v>-778977.30774786253</v>
      </c>
      <c r="S41" s="147">
        <v>66529463.758113064</v>
      </c>
      <c r="T41" s="42">
        <f t="shared" si="2"/>
        <v>5544122</v>
      </c>
    </row>
    <row r="42" spans="1:20" ht="15" x14ac:dyDescent="0.25">
      <c r="A42" s="39">
        <v>108</v>
      </c>
      <c r="B42" s="38" t="s">
        <v>304</v>
      </c>
      <c r="C42" s="15">
        <v>10404</v>
      </c>
      <c r="D42" s="15">
        <v>38857345.260000005</v>
      </c>
      <c r="E42" s="15">
        <v>12603938.588197555</v>
      </c>
      <c r="F42" s="15">
        <v>1710342.3970642295</v>
      </c>
      <c r="G42" s="15">
        <v>53171626.245261796</v>
      </c>
      <c r="H42" s="16">
        <v>3747.29</v>
      </c>
      <c r="I42" s="17">
        <v>38986805.159999996</v>
      </c>
      <c r="J42" s="17">
        <v>14184821.085261799</v>
      </c>
      <c r="K42" s="40">
        <v>204547.88282837463</v>
      </c>
      <c r="L42" s="15">
        <v>-682673.2835481537</v>
      </c>
      <c r="M42" s="14">
        <v>13706695.684542021</v>
      </c>
      <c r="N42" s="41">
        <v>6102462.0919744456</v>
      </c>
      <c r="O42" s="456">
        <v>19809157.776516467</v>
      </c>
      <c r="P42" s="458">
        <v>-70530.921440000035</v>
      </c>
      <c r="Q42" s="457">
        <v>5036395.1140008615</v>
      </c>
      <c r="R42" s="457">
        <v>-148716.65815321714</v>
      </c>
      <c r="S42" s="147">
        <v>24626305.310924109</v>
      </c>
      <c r="T42" s="42">
        <f t="shared" si="2"/>
        <v>2052192</v>
      </c>
    </row>
    <row r="43" spans="1:20" ht="15" x14ac:dyDescent="0.25">
      <c r="A43" s="39">
        <v>109</v>
      </c>
      <c r="B43" s="38" t="s">
        <v>305</v>
      </c>
      <c r="C43" s="15">
        <v>67633</v>
      </c>
      <c r="D43" s="15">
        <v>244374423.82999998</v>
      </c>
      <c r="E43" s="15">
        <v>83436826.114159137</v>
      </c>
      <c r="F43" s="15">
        <v>16533716.323099583</v>
      </c>
      <c r="G43" s="15">
        <v>344344966.26725876</v>
      </c>
      <c r="H43" s="16">
        <v>3747.29</v>
      </c>
      <c r="I43" s="17">
        <v>253440464.56999999</v>
      </c>
      <c r="J43" s="17">
        <v>90904501.69725877</v>
      </c>
      <c r="K43" s="40">
        <v>2870698.8029050706</v>
      </c>
      <c r="L43" s="15">
        <v>-9159001.046265997</v>
      </c>
      <c r="M43" s="14">
        <v>84616199.453897834</v>
      </c>
      <c r="N43" s="41">
        <v>9599561.0437602084</v>
      </c>
      <c r="O43" s="456">
        <v>94215760.497658044</v>
      </c>
      <c r="P43" s="458">
        <v>-356282.15559999982</v>
      </c>
      <c r="Q43" s="457">
        <v>29784486.951715216</v>
      </c>
      <c r="R43" s="457">
        <v>-1121603.9231644454</v>
      </c>
      <c r="S43" s="147">
        <v>122522361.37060882</v>
      </c>
      <c r="T43" s="42">
        <f t="shared" si="2"/>
        <v>10210197</v>
      </c>
    </row>
    <row r="44" spans="1:20" ht="15" x14ac:dyDescent="0.25">
      <c r="A44" s="39">
        <v>111</v>
      </c>
      <c r="B44" s="38" t="s">
        <v>26</v>
      </c>
      <c r="C44" s="15">
        <v>18667</v>
      </c>
      <c r="D44" s="15">
        <v>68134073.560000002</v>
      </c>
      <c r="E44" s="15">
        <v>31724882.269265499</v>
      </c>
      <c r="F44" s="15">
        <v>5243867.1365893222</v>
      </c>
      <c r="G44" s="15">
        <v>105102822.96585482</v>
      </c>
      <c r="H44" s="16">
        <v>3747.29</v>
      </c>
      <c r="I44" s="17">
        <v>69950662.429999992</v>
      </c>
      <c r="J44" s="17">
        <v>35152160.535854831</v>
      </c>
      <c r="K44" s="40">
        <v>705911.76973964961</v>
      </c>
      <c r="L44" s="15">
        <v>-1410417.5022035183</v>
      </c>
      <c r="M44" s="14">
        <v>34447654.803390965</v>
      </c>
      <c r="N44" s="41">
        <v>8291156.144199972</v>
      </c>
      <c r="O44" s="456">
        <v>42738810.94759094</v>
      </c>
      <c r="P44" s="458">
        <v>-24506.578936000064</v>
      </c>
      <c r="Q44" s="457">
        <v>9318447.973844897</v>
      </c>
      <c r="R44" s="457">
        <v>-271215.18310302077</v>
      </c>
      <c r="S44" s="147">
        <v>51761537.159396812</v>
      </c>
      <c r="T44" s="42">
        <f t="shared" si="2"/>
        <v>4313461</v>
      </c>
    </row>
    <row r="45" spans="1:20" ht="15" x14ac:dyDescent="0.25">
      <c r="A45" s="39">
        <v>139</v>
      </c>
      <c r="B45" s="38" t="s">
        <v>27</v>
      </c>
      <c r="C45" s="15">
        <v>9844</v>
      </c>
      <c r="D45" s="15">
        <v>40543837.289999999</v>
      </c>
      <c r="E45" s="15">
        <v>12736654.912753133</v>
      </c>
      <c r="F45" s="15">
        <v>2559103.2199729588</v>
      </c>
      <c r="G45" s="15">
        <v>55839595.422726095</v>
      </c>
      <c r="H45" s="16">
        <v>3747.29</v>
      </c>
      <c r="I45" s="17">
        <v>36888322.759999998</v>
      </c>
      <c r="J45" s="17">
        <v>18951272.662726097</v>
      </c>
      <c r="K45" s="40">
        <v>195688.98622648459</v>
      </c>
      <c r="L45" s="15">
        <v>-733062.79909288068</v>
      </c>
      <c r="M45" s="14">
        <v>18413898.8498597</v>
      </c>
      <c r="N45" s="41">
        <v>8288054.8079323312</v>
      </c>
      <c r="O45" s="456">
        <v>26701953.657792032</v>
      </c>
      <c r="P45" s="458">
        <v>-78980.975359999953</v>
      </c>
      <c r="Q45" s="457">
        <v>4257401.1380256461</v>
      </c>
      <c r="R45" s="457">
        <v>-126118.3687680463</v>
      </c>
      <c r="S45" s="147">
        <v>30754255.451689634</v>
      </c>
      <c r="T45" s="42">
        <f t="shared" si="2"/>
        <v>2562855</v>
      </c>
    </row>
    <row r="46" spans="1:20" ht="15" x14ac:dyDescent="0.25">
      <c r="A46" s="39">
        <v>140</v>
      </c>
      <c r="B46" s="38" t="s">
        <v>306</v>
      </c>
      <c r="C46" s="15">
        <v>21368</v>
      </c>
      <c r="D46" s="15">
        <v>78170659.209999993</v>
      </c>
      <c r="E46" s="15">
        <v>39433617.336902142</v>
      </c>
      <c r="F46" s="15">
        <v>4591948.099968411</v>
      </c>
      <c r="G46" s="15">
        <v>122196224.64687055</v>
      </c>
      <c r="H46" s="16">
        <v>3747.29</v>
      </c>
      <c r="I46" s="17">
        <v>80072092.719999999</v>
      </c>
      <c r="J46" s="17">
        <v>42124131.926870555</v>
      </c>
      <c r="K46" s="40">
        <v>1280379.1398261013</v>
      </c>
      <c r="L46" s="15">
        <v>-2446896.3652430079</v>
      </c>
      <c r="M46" s="14">
        <v>40957614.701453649</v>
      </c>
      <c r="N46" s="41">
        <v>11521776.999247974</v>
      </c>
      <c r="O46" s="456">
        <v>52479391.700701624</v>
      </c>
      <c r="P46" s="458">
        <v>39248.651119999995</v>
      </c>
      <c r="Q46" s="457">
        <v>10843888.708900711</v>
      </c>
      <c r="R46" s="457">
        <v>-289075.91465828294</v>
      </c>
      <c r="S46" s="147">
        <v>63073453.14606405</v>
      </c>
      <c r="T46" s="42">
        <f t="shared" si="2"/>
        <v>5256121</v>
      </c>
    </row>
    <row r="47" spans="1:20" ht="15" x14ac:dyDescent="0.25">
      <c r="A47" s="39">
        <v>142</v>
      </c>
      <c r="B47" s="38" t="s">
        <v>28</v>
      </c>
      <c r="C47" s="15">
        <v>6711</v>
      </c>
      <c r="D47" s="15">
        <v>25857045.150000002</v>
      </c>
      <c r="E47" s="15">
        <v>9060760.1031346824</v>
      </c>
      <c r="F47" s="15">
        <v>1507972.8937319536</v>
      </c>
      <c r="G47" s="15">
        <v>36425778.146866634</v>
      </c>
      <c r="H47" s="16">
        <v>3747.29</v>
      </c>
      <c r="I47" s="17">
        <v>25148063.190000001</v>
      </c>
      <c r="J47" s="17">
        <v>11277714.956866633</v>
      </c>
      <c r="K47" s="40">
        <v>193901.63037077774</v>
      </c>
      <c r="L47" s="15">
        <v>-487966.50272862701</v>
      </c>
      <c r="M47" s="14">
        <v>10983650.084508784</v>
      </c>
      <c r="N47" s="41">
        <v>4346745.0417091567</v>
      </c>
      <c r="O47" s="456">
        <v>15330395.126217941</v>
      </c>
      <c r="P47" s="458">
        <v>327379.84154400002</v>
      </c>
      <c r="Q47" s="457">
        <v>3491518.6724077868</v>
      </c>
      <c r="R47" s="457">
        <v>-96229.992381699194</v>
      </c>
      <c r="S47" s="147">
        <v>19053063.647788025</v>
      </c>
      <c r="T47" s="42">
        <f t="shared" si="2"/>
        <v>1587755</v>
      </c>
    </row>
    <row r="48" spans="1:20" ht="15" x14ac:dyDescent="0.25">
      <c r="A48" s="39">
        <v>143</v>
      </c>
      <c r="B48" s="38" t="s">
        <v>307</v>
      </c>
      <c r="C48" s="15">
        <v>6942</v>
      </c>
      <c r="D48" s="15">
        <v>25881699.989999998</v>
      </c>
      <c r="E48" s="15">
        <v>9724693.6045701224</v>
      </c>
      <c r="F48" s="15">
        <v>1607985.4159198124</v>
      </c>
      <c r="G48" s="15">
        <v>37214379.010489933</v>
      </c>
      <c r="H48" s="16">
        <v>3747.29</v>
      </c>
      <c r="I48" s="17">
        <v>26013687.18</v>
      </c>
      <c r="J48" s="17">
        <v>11200691.830489933</v>
      </c>
      <c r="K48" s="40">
        <v>236473.11891731832</v>
      </c>
      <c r="L48" s="15">
        <v>-535675.30457615189</v>
      </c>
      <c r="M48" s="14">
        <v>10901489.6448311</v>
      </c>
      <c r="N48" s="41">
        <v>5290024.0784164658</v>
      </c>
      <c r="O48" s="456">
        <v>16191513.723247565</v>
      </c>
      <c r="P48" s="458">
        <v>270430.17680000013</v>
      </c>
      <c r="Q48" s="457">
        <v>3928958.9312707311</v>
      </c>
      <c r="R48" s="457">
        <v>-98650.950420760651</v>
      </c>
      <c r="S48" s="147">
        <v>20292251.880897537</v>
      </c>
      <c r="T48" s="42">
        <f t="shared" si="2"/>
        <v>1691021</v>
      </c>
    </row>
    <row r="49" spans="1:20" ht="15" x14ac:dyDescent="0.25">
      <c r="A49" s="39">
        <v>145</v>
      </c>
      <c r="B49" s="38" t="s">
        <v>29</v>
      </c>
      <c r="C49" s="15">
        <v>12269</v>
      </c>
      <c r="D49" s="15">
        <v>48044042.460000001</v>
      </c>
      <c r="E49" s="15">
        <v>16675802.513492772</v>
      </c>
      <c r="F49" s="15">
        <v>1520150.7015969958</v>
      </c>
      <c r="G49" s="15">
        <v>66239995.675089769</v>
      </c>
      <c r="H49" s="16">
        <v>3747.29</v>
      </c>
      <c r="I49" s="17">
        <v>45975501.009999998</v>
      </c>
      <c r="J49" s="17">
        <v>20264494.665089771</v>
      </c>
      <c r="K49" s="40">
        <v>221161.85354262023</v>
      </c>
      <c r="L49" s="15">
        <v>-1181655.0714956059</v>
      </c>
      <c r="M49" s="14">
        <v>19304001.447136782</v>
      </c>
      <c r="N49" s="41">
        <v>8061940.9724601517</v>
      </c>
      <c r="O49" s="456">
        <v>27365942.419596933</v>
      </c>
      <c r="P49" s="458">
        <v>-80389.317680000036</v>
      </c>
      <c r="Q49" s="457">
        <v>6139901.0934496885</v>
      </c>
      <c r="R49" s="457">
        <v>-159519.59801879837</v>
      </c>
      <c r="S49" s="147">
        <v>33265934.597347822</v>
      </c>
      <c r="T49" s="42">
        <f t="shared" si="2"/>
        <v>2772161</v>
      </c>
    </row>
    <row r="50" spans="1:20" ht="15" x14ac:dyDescent="0.25">
      <c r="A50" s="39">
        <v>146</v>
      </c>
      <c r="B50" s="38" t="s">
        <v>308</v>
      </c>
      <c r="C50" s="15">
        <v>4857</v>
      </c>
      <c r="D50" s="15">
        <v>18750721.960000001</v>
      </c>
      <c r="E50" s="15">
        <v>10327739.672058105</v>
      </c>
      <c r="F50" s="15">
        <v>3366718.7988541611</v>
      </c>
      <c r="G50" s="15">
        <v>32445180.430912267</v>
      </c>
      <c r="H50" s="16">
        <v>3747.29</v>
      </c>
      <c r="I50" s="17">
        <v>18200587.530000001</v>
      </c>
      <c r="J50" s="17">
        <v>14244592.900912266</v>
      </c>
      <c r="K50" s="40">
        <v>2350698.8308604849</v>
      </c>
      <c r="L50" s="15">
        <v>-232304.79326154236</v>
      </c>
      <c r="M50" s="14">
        <v>16362986.938511208</v>
      </c>
      <c r="N50" s="41">
        <v>3363441.3913632175</v>
      </c>
      <c r="O50" s="456">
        <v>19726428.329874426</v>
      </c>
      <c r="P50" s="458">
        <v>-4267.7039999999834</v>
      </c>
      <c r="Q50" s="457">
        <v>3108764.4164579553</v>
      </c>
      <c r="R50" s="457">
        <v>-63091.207506536113</v>
      </c>
      <c r="S50" s="147">
        <v>22767833.834825847</v>
      </c>
      <c r="T50" s="42">
        <f t="shared" si="2"/>
        <v>1897319</v>
      </c>
    </row>
    <row r="51" spans="1:20" ht="15" x14ac:dyDescent="0.25">
      <c r="A51" s="39">
        <v>148</v>
      </c>
      <c r="B51" s="38" t="s">
        <v>309</v>
      </c>
      <c r="C51" s="15">
        <v>6907</v>
      </c>
      <c r="D51" s="15">
        <v>22449537.530000001</v>
      </c>
      <c r="E51" s="15">
        <v>8938197.0549921058</v>
      </c>
      <c r="F51" s="15">
        <v>7109995.9557173308</v>
      </c>
      <c r="G51" s="15">
        <v>38497730.540709436</v>
      </c>
      <c r="H51" s="16">
        <v>3747.29</v>
      </c>
      <c r="I51" s="17">
        <v>25882532.030000001</v>
      </c>
      <c r="J51" s="17">
        <v>12615198.510709435</v>
      </c>
      <c r="K51" s="40">
        <v>8814278.986614069</v>
      </c>
      <c r="L51" s="15">
        <v>204935.34031761857</v>
      </c>
      <c r="M51" s="14">
        <v>21634412.837641124</v>
      </c>
      <c r="N51" s="41">
        <v>2038637.1846636436</v>
      </c>
      <c r="O51" s="456">
        <v>23673050.022304766</v>
      </c>
      <c r="P51" s="458">
        <v>-77629.53575999997</v>
      </c>
      <c r="Q51" s="457">
        <v>3397025.287631778</v>
      </c>
      <c r="R51" s="457">
        <v>-108654.79264919527</v>
      </c>
      <c r="S51" s="147">
        <v>26883790.981527347</v>
      </c>
      <c r="T51" s="42">
        <f t="shared" si="2"/>
        <v>2240316</v>
      </c>
    </row>
    <row r="52" spans="1:20" ht="15" x14ac:dyDescent="0.25">
      <c r="A52" s="39">
        <v>149</v>
      </c>
      <c r="B52" s="38" t="s">
        <v>310</v>
      </c>
      <c r="C52" s="15">
        <v>5386</v>
      </c>
      <c r="D52" s="15">
        <v>19880792.16</v>
      </c>
      <c r="E52" s="15">
        <v>5597330.966510294</v>
      </c>
      <c r="F52" s="15">
        <v>2101117.5618447037</v>
      </c>
      <c r="G52" s="15">
        <v>27579240.688354995</v>
      </c>
      <c r="H52" s="16">
        <v>3747.29</v>
      </c>
      <c r="I52" s="17">
        <v>20182903.940000001</v>
      </c>
      <c r="J52" s="17">
        <v>7396336.7483549938</v>
      </c>
      <c r="K52" s="40">
        <v>63238.245404852816</v>
      </c>
      <c r="L52" s="15">
        <v>-584366.27463630214</v>
      </c>
      <c r="M52" s="14">
        <v>6875208.7191235442</v>
      </c>
      <c r="N52" s="41">
        <v>-512656.12366701337</v>
      </c>
      <c r="O52" s="456">
        <v>6362552.5954565313</v>
      </c>
      <c r="P52" s="458">
        <v>-2488422.8062960012</v>
      </c>
      <c r="Q52" s="457">
        <v>2393836.4630423938</v>
      </c>
      <c r="R52" s="457">
        <v>-100092.43876960657</v>
      </c>
      <c r="S52" s="147">
        <v>6167873.8134333165</v>
      </c>
      <c r="T52" s="42">
        <f t="shared" si="2"/>
        <v>513989</v>
      </c>
    </row>
    <row r="53" spans="1:20" ht="15" x14ac:dyDescent="0.25">
      <c r="A53" s="39">
        <v>151</v>
      </c>
      <c r="B53" s="38" t="s">
        <v>311</v>
      </c>
      <c r="C53" s="15">
        <v>1951</v>
      </c>
      <c r="D53" s="15">
        <v>7588647.7699999996</v>
      </c>
      <c r="E53" s="15">
        <v>3705143.5128215337</v>
      </c>
      <c r="F53" s="15">
        <v>819548.04598521627</v>
      </c>
      <c r="G53" s="15">
        <v>12113339.328806749</v>
      </c>
      <c r="H53" s="16">
        <v>3747.29</v>
      </c>
      <c r="I53" s="17">
        <v>7310962.79</v>
      </c>
      <c r="J53" s="17">
        <v>4802376.5388067486</v>
      </c>
      <c r="K53" s="40">
        <v>275082.900774532</v>
      </c>
      <c r="L53" s="15">
        <v>-151384.55573079127</v>
      </c>
      <c r="M53" s="14">
        <v>4926074.8838504897</v>
      </c>
      <c r="N53" s="41">
        <v>1792165.7006367615</v>
      </c>
      <c r="O53" s="456">
        <v>6718240.584487251</v>
      </c>
      <c r="P53" s="458">
        <v>-33458.799360000005</v>
      </c>
      <c r="Q53" s="457">
        <v>1477798.9866312384</v>
      </c>
      <c r="R53" s="457">
        <v>-23178.913917790298</v>
      </c>
      <c r="S53" s="147">
        <v>8139401.8578406991</v>
      </c>
      <c r="T53" s="42">
        <f t="shared" si="2"/>
        <v>678283</v>
      </c>
    </row>
    <row r="54" spans="1:20" ht="15" x14ac:dyDescent="0.25">
      <c r="A54" s="39">
        <v>152</v>
      </c>
      <c r="B54" s="38" t="s">
        <v>30</v>
      </c>
      <c r="C54" s="15">
        <v>4522</v>
      </c>
      <c r="D54" s="15">
        <v>18379206.27</v>
      </c>
      <c r="E54" s="15">
        <v>6482609.2902123649</v>
      </c>
      <c r="F54" s="15">
        <v>716646.33249695227</v>
      </c>
      <c r="G54" s="15">
        <v>25578461.892709319</v>
      </c>
      <c r="H54" s="16">
        <v>3747.29</v>
      </c>
      <c r="I54" s="17">
        <v>16945245.379999999</v>
      </c>
      <c r="J54" s="17">
        <v>8633216.5127093196</v>
      </c>
      <c r="K54" s="40">
        <v>110046.6992741342</v>
      </c>
      <c r="L54" s="15">
        <v>-436626.39053505805</v>
      </c>
      <c r="M54" s="14">
        <v>8306636.821448395</v>
      </c>
      <c r="N54" s="41">
        <v>3647617.2018167078</v>
      </c>
      <c r="O54" s="456">
        <v>11954254.023265103</v>
      </c>
      <c r="P54" s="458">
        <v>131374.15479999999</v>
      </c>
      <c r="Q54" s="457">
        <v>2695863.3451260878</v>
      </c>
      <c r="R54" s="457">
        <v>-57476.685378846596</v>
      </c>
      <c r="S54" s="147">
        <v>14724014.837812344</v>
      </c>
      <c r="T54" s="42">
        <f t="shared" si="2"/>
        <v>1227001</v>
      </c>
    </row>
    <row r="55" spans="1:20" ht="15" x14ac:dyDescent="0.25">
      <c r="A55" s="39">
        <v>153</v>
      </c>
      <c r="B55" s="38" t="s">
        <v>31</v>
      </c>
      <c r="C55" s="15">
        <v>26508</v>
      </c>
      <c r="D55" s="15">
        <v>97303227.069999993</v>
      </c>
      <c r="E55" s="15">
        <v>44377564.284300201</v>
      </c>
      <c r="F55" s="15">
        <v>7921328.9177737534</v>
      </c>
      <c r="G55" s="15">
        <v>149602120.27207395</v>
      </c>
      <c r="H55" s="16">
        <v>3747.29</v>
      </c>
      <c r="I55" s="17">
        <v>99333163.319999993</v>
      </c>
      <c r="J55" s="17">
        <v>50268956.952073961</v>
      </c>
      <c r="K55" s="40">
        <v>1142877.5447146227</v>
      </c>
      <c r="L55" s="15">
        <v>-2981390.7951310584</v>
      </c>
      <c r="M55" s="14">
        <v>48430443.701657526</v>
      </c>
      <c r="N55" s="41">
        <v>8879226.4782236367</v>
      </c>
      <c r="O55" s="456">
        <v>57309670.179881163</v>
      </c>
      <c r="P55" s="458">
        <v>-890152.01004799991</v>
      </c>
      <c r="Q55" s="457">
        <v>11519138.009412033</v>
      </c>
      <c r="R55" s="457">
        <v>-416066.4072902138</v>
      </c>
      <c r="S55" s="147">
        <v>67522589.771954983</v>
      </c>
      <c r="T55" s="42">
        <f t="shared" si="2"/>
        <v>5626882</v>
      </c>
    </row>
    <row r="56" spans="1:20" ht="15" x14ac:dyDescent="0.25">
      <c r="A56" s="39">
        <v>165</v>
      </c>
      <c r="B56" s="38" t="s">
        <v>32</v>
      </c>
      <c r="C56" s="15">
        <v>16413</v>
      </c>
      <c r="D56" s="15">
        <v>59671501.530000001</v>
      </c>
      <c r="E56" s="15">
        <v>19195499.759720322</v>
      </c>
      <c r="F56" s="15">
        <v>3041395.6250098534</v>
      </c>
      <c r="G56" s="15">
        <v>81908396.914730176</v>
      </c>
      <c r="H56" s="16">
        <v>3747.29</v>
      </c>
      <c r="I56" s="17">
        <v>61504270.769999996</v>
      </c>
      <c r="J56" s="17">
        <v>20404126.144730181</v>
      </c>
      <c r="K56" s="40">
        <v>395706.75307732355</v>
      </c>
      <c r="L56" s="15">
        <v>-1802223.9681414491</v>
      </c>
      <c r="M56" s="14">
        <v>18997608.929666057</v>
      </c>
      <c r="N56" s="41">
        <v>4926168.892792521</v>
      </c>
      <c r="O56" s="456">
        <v>23923777.82245858</v>
      </c>
      <c r="P56" s="458">
        <v>282166.36280000006</v>
      </c>
      <c r="Q56" s="457">
        <v>7092373.6346101956</v>
      </c>
      <c r="R56" s="457">
        <v>-251044.21693717974</v>
      </c>
      <c r="S56" s="147">
        <v>31047273.602931593</v>
      </c>
      <c r="T56" s="42">
        <f t="shared" si="2"/>
        <v>2587273</v>
      </c>
    </row>
    <row r="57" spans="1:20" ht="15" x14ac:dyDescent="0.25">
      <c r="A57" s="39">
        <v>167</v>
      </c>
      <c r="B57" s="38" t="s">
        <v>33</v>
      </c>
      <c r="C57" s="15">
        <v>76850</v>
      </c>
      <c r="D57" s="15">
        <v>252686977.73999998</v>
      </c>
      <c r="E57" s="15">
        <v>104018230.37448724</v>
      </c>
      <c r="F57" s="15">
        <v>20689895.389367193</v>
      </c>
      <c r="G57" s="15">
        <v>377395103.50385439</v>
      </c>
      <c r="H57" s="16">
        <v>3747.29</v>
      </c>
      <c r="I57" s="17">
        <v>287979236.5</v>
      </c>
      <c r="J57" s="17">
        <v>89415867.003854394</v>
      </c>
      <c r="K57" s="40">
        <v>3986185.8918789485</v>
      </c>
      <c r="L57" s="15">
        <v>-7495656.7641987819</v>
      </c>
      <c r="M57" s="14">
        <v>85906396.131534562</v>
      </c>
      <c r="N57" s="41">
        <v>45418872.33560624</v>
      </c>
      <c r="O57" s="456">
        <v>131325268.46714079</v>
      </c>
      <c r="P57" s="458">
        <v>-10886415.005199995</v>
      </c>
      <c r="Q57" s="457">
        <v>36544778.536444336</v>
      </c>
      <c r="R57" s="457">
        <v>-1042765.6796301426</v>
      </c>
      <c r="S57" s="147">
        <v>155940866.318755</v>
      </c>
      <c r="T57" s="42">
        <f t="shared" si="2"/>
        <v>12995072</v>
      </c>
    </row>
    <row r="58" spans="1:20" ht="15" x14ac:dyDescent="0.25">
      <c r="A58" s="39">
        <v>169</v>
      </c>
      <c r="B58" s="38" t="s">
        <v>312</v>
      </c>
      <c r="C58" s="15">
        <v>5133</v>
      </c>
      <c r="D58" s="15">
        <v>19030907.279999997</v>
      </c>
      <c r="E58" s="15">
        <v>6124173.4352592118</v>
      </c>
      <c r="F58" s="15">
        <v>912924.2308779275</v>
      </c>
      <c r="G58" s="15">
        <v>26068004.946137138</v>
      </c>
      <c r="H58" s="16">
        <v>3747.29</v>
      </c>
      <c r="I58" s="17">
        <v>19234839.57</v>
      </c>
      <c r="J58" s="17">
        <v>6833165.3761371374</v>
      </c>
      <c r="K58" s="40">
        <v>121474.98722707848</v>
      </c>
      <c r="L58" s="15">
        <v>-216946.25440594106</v>
      </c>
      <c r="M58" s="14">
        <v>6737694.1089582751</v>
      </c>
      <c r="N58" s="41">
        <v>2339938.0229134625</v>
      </c>
      <c r="O58" s="456">
        <v>9077632.1318717375</v>
      </c>
      <c r="P58" s="458">
        <v>-44753.98927999998</v>
      </c>
      <c r="Q58" s="457">
        <v>2635765.2656152984</v>
      </c>
      <c r="R58" s="457">
        <v>-73220.005570840454</v>
      </c>
      <c r="S58" s="147">
        <v>11595423.402636195</v>
      </c>
      <c r="T58" s="42">
        <f t="shared" si="2"/>
        <v>966285</v>
      </c>
    </row>
    <row r="59" spans="1:20" ht="15" x14ac:dyDescent="0.25">
      <c r="A59" s="39">
        <v>171</v>
      </c>
      <c r="B59" s="38" t="s">
        <v>313</v>
      </c>
      <c r="C59" s="15">
        <v>4767</v>
      </c>
      <c r="D59" s="15">
        <v>17357791.75</v>
      </c>
      <c r="E59" s="15">
        <v>7239352.6104674209</v>
      </c>
      <c r="F59" s="15">
        <v>1254882.2407727335</v>
      </c>
      <c r="G59" s="15">
        <v>25852026.601240151</v>
      </c>
      <c r="H59" s="16">
        <v>3747.29</v>
      </c>
      <c r="I59" s="17">
        <v>17863331.43</v>
      </c>
      <c r="J59" s="17">
        <v>7988695.1712401509</v>
      </c>
      <c r="K59" s="40">
        <v>130957.68091118721</v>
      </c>
      <c r="L59" s="15">
        <v>-501660.93277931208</v>
      </c>
      <c r="M59" s="14">
        <v>7617991.9193720259</v>
      </c>
      <c r="N59" s="41">
        <v>2850103.324557947</v>
      </c>
      <c r="O59" s="456">
        <v>10468095.243929973</v>
      </c>
      <c r="P59" s="458">
        <v>-180040.20608000003</v>
      </c>
      <c r="Q59" s="457">
        <v>2771231.4381826799</v>
      </c>
      <c r="R59" s="457">
        <v>-65034.110418364704</v>
      </c>
      <c r="S59" s="147">
        <v>12994252.365614288</v>
      </c>
      <c r="T59" s="42">
        <f t="shared" si="2"/>
        <v>1082854</v>
      </c>
    </row>
    <row r="60" spans="1:20" ht="15" x14ac:dyDescent="0.25">
      <c r="A60" s="39">
        <v>172</v>
      </c>
      <c r="B60" s="38" t="s">
        <v>34</v>
      </c>
      <c r="C60" s="15">
        <v>4377</v>
      </c>
      <c r="D60" s="15">
        <v>17110730.969999999</v>
      </c>
      <c r="E60" s="15">
        <v>7521705.9258588189</v>
      </c>
      <c r="F60" s="15">
        <v>1550268.585774892</v>
      </c>
      <c r="G60" s="15">
        <v>26182705.481633708</v>
      </c>
      <c r="H60" s="16">
        <v>3747.29</v>
      </c>
      <c r="I60" s="17">
        <v>16401888.33</v>
      </c>
      <c r="J60" s="17">
        <v>9780817.1516337078</v>
      </c>
      <c r="K60" s="40">
        <v>618635.16735054308</v>
      </c>
      <c r="L60" s="15">
        <v>-396232.36795163789</v>
      </c>
      <c r="M60" s="14">
        <v>10003219.951032614</v>
      </c>
      <c r="N60" s="41">
        <v>3636032.5206566281</v>
      </c>
      <c r="O60" s="456">
        <v>13639252.471689243</v>
      </c>
      <c r="P60" s="458">
        <v>7397.3536000000895</v>
      </c>
      <c r="Q60" s="457">
        <v>2793111.0392090315</v>
      </c>
      <c r="R60" s="457">
        <v>-57376.772631643085</v>
      </c>
      <c r="S60" s="147">
        <v>16382384.091866633</v>
      </c>
      <c r="T60" s="42">
        <f t="shared" si="2"/>
        <v>1365199</v>
      </c>
    </row>
    <row r="61" spans="1:20" ht="15" x14ac:dyDescent="0.25">
      <c r="A61" s="39">
        <v>176</v>
      </c>
      <c r="B61" s="38" t="s">
        <v>35</v>
      </c>
      <c r="C61" s="15">
        <v>4606</v>
      </c>
      <c r="D61" s="15">
        <v>17313456.399999999</v>
      </c>
      <c r="E61" s="15">
        <v>9288507.2253435384</v>
      </c>
      <c r="F61" s="15">
        <v>2282790.1517815534</v>
      </c>
      <c r="G61" s="15">
        <v>28884753.77712509</v>
      </c>
      <c r="H61" s="16">
        <v>3747.29</v>
      </c>
      <c r="I61" s="17">
        <v>17260017.739999998</v>
      </c>
      <c r="J61" s="17">
        <v>11624736.037125092</v>
      </c>
      <c r="K61" s="40">
        <v>1832548.0539190827</v>
      </c>
      <c r="L61" s="15">
        <v>69268.370634954015</v>
      </c>
      <c r="M61" s="14">
        <v>13526552.461679129</v>
      </c>
      <c r="N61" s="41">
        <v>4898332.346533929</v>
      </c>
      <c r="O61" s="456">
        <v>18424884.808213059</v>
      </c>
      <c r="P61" s="458">
        <v>-179670.33840000001</v>
      </c>
      <c r="Q61" s="457">
        <v>2985771.7936554849</v>
      </c>
      <c r="R61" s="457">
        <v>-52777.459778653014</v>
      </c>
      <c r="S61" s="147">
        <v>21178208.803689893</v>
      </c>
      <c r="T61" s="42">
        <f t="shared" si="2"/>
        <v>1764851</v>
      </c>
    </row>
    <row r="62" spans="1:20" ht="15" x14ac:dyDescent="0.25">
      <c r="A62" s="39">
        <v>177</v>
      </c>
      <c r="B62" s="38" t="s">
        <v>36</v>
      </c>
      <c r="C62" s="15">
        <v>1844</v>
      </c>
      <c r="D62" s="15">
        <v>7074826.6200000001</v>
      </c>
      <c r="E62" s="15">
        <v>2599786.3348415974</v>
      </c>
      <c r="F62" s="15">
        <v>410894.70449334336</v>
      </c>
      <c r="G62" s="15">
        <v>10085507.659334941</v>
      </c>
      <c r="H62" s="16">
        <v>3747.29</v>
      </c>
      <c r="I62" s="17">
        <v>6910002.7599999998</v>
      </c>
      <c r="J62" s="17">
        <v>3175504.8993349411</v>
      </c>
      <c r="K62" s="40">
        <v>77121.260337773099</v>
      </c>
      <c r="L62" s="15">
        <v>-35477.22830531912</v>
      </c>
      <c r="M62" s="14">
        <v>3217148.931367395</v>
      </c>
      <c r="N62" s="41">
        <v>802054.41057762597</v>
      </c>
      <c r="O62" s="456">
        <v>4019203.3419450209</v>
      </c>
      <c r="P62" s="458">
        <v>-44099.608000000007</v>
      </c>
      <c r="Q62" s="457">
        <v>1080706.7707739973</v>
      </c>
      <c r="R62" s="457">
        <v>-26488.976594409283</v>
      </c>
      <c r="S62" s="147">
        <v>5029321.528124609</v>
      </c>
      <c r="T62" s="42">
        <f t="shared" si="2"/>
        <v>419110</v>
      </c>
    </row>
    <row r="63" spans="1:20" ht="15" x14ac:dyDescent="0.25">
      <c r="A63" s="39">
        <v>178</v>
      </c>
      <c r="B63" s="38" t="s">
        <v>37</v>
      </c>
      <c r="C63" s="15">
        <v>6116</v>
      </c>
      <c r="D63" s="15">
        <v>23804190.730000004</v>
      </c>
      <c r="E63" s="15">
        <v>11968184.066294938</v>
      </c>
      <c r="F63" s="15">
        <v>1827307.0186670758</v>
      </c>
      <c r="G63" s="15">
        <v>37599681.814962015</v>
      </c>
      <c r="H63" s="16">
        <v>3747.29</v>
      </c>
      <c r="I63" s="17">
        <v>22918425.640000001</v>
      </c>
      <c r="J63" s="17">
        <v>14681256.174962014</v>
      </c>
      <c r="K63" s="40">
        <v>801921.30205761408</v>
      </c>
      <c r="L63" s="15">
        <v>-560334.60084447707</v>
      </c>
      <c r="M63" s="14">
        <v>14922842.876175152</v>
      </c>
      <c r="N63" s="41">
        <v>5245267.5401660316</v>
      </c>
      <c r="O63" s="456">
        <v>20168110.416341186</v>
      </c>
      <c r="P63" s="458">
        <v>-62223.124320000017</v>
      </c>
      <c r="Q63" s="457">
        <v>4027776.3214677731</v>
      </c>
      <c r="R63" s="457">
        <v>-74608.58781517965</v>
      </c>
      <c r="S63" s="147">
        <v>24059055.025673777</v>
      </c>
      <c r="T63" s="42">
        <f t="shared" si="2"/>
        <v>2004921</v>
      </c>
    </row>
    <row r="64" spans="1:20" ht="15" x14ac:dyDescent="0.25">
      <c r="A64" s="39">
        <v>179</v>
      </c>
      <c r="B64" s="38" t="s">
        <v>38</v>
      </c>
      <c r="C64" s="15">
        <v>142400</v>
      </c>
      <c r="D64" s="15">
        <v>464187470.46000004</v>
      </c>
      <c r="E64" s="15">
        <v>163293568.08642665</v>
      </c>
      <c r="F64" s="15">
        <v>34311657.064570516</v>
      </c>
      <c r="G64" s="15">
        <v>661792695.6109972</v>
      </c>
      <c r="H64" s="16">
        <v>3747.29</v>
      </c>
      <c r="I64" s="17">
        <v>533614096</v>
      </c>
      <c r="J64" s="17">
        <v>128178599.6109972</v>
      </c>
      <c r="K64" s="40">
        <v>6578998.3924902221</v>
      </c>
      <c r="L64" s="15">
        <v>-16685423.285138499</v>
      </c>
      <c r="M64" s="14">
        <v>118072174.71834891</v>
      </c>
      <c r="N64" s="41">
        <v>54641812.65408124</v>
      </c>
      <c r="O64" s="456">
        <v>172713987.37243015</v>
      </c>
      <c r="P64" s="458">
        <v>-10193413.849136002</v>
      </c>
      <c r="Q64" s="457">
        <v>61173594.72787194</v>
      </c>
      <c r="R64" s="457">
        <v>-2072725.7025395012</v>
      </c>
      <c r="S64" s="147">
        <v>221621442.5486266</v>
      </c>
      <c r="T64" s="42">
        <f t="shared" si="2"/>
        <v>18468454</v>
      </c>
    </row>
    <row r="65" spans="1:20" ht="15" x14ac:dyDescent="0.25">
      <c r="A65" s="39">
        <v>181</v>
      </c>
      <c r="B65" s="38" t="s">
        <v>39</v>
      </c>
      <c r="C65" s="15">
        <v>1739</v>
      </c>
      <c r="D65" s="15">
        <v>6717997.8099999987</v>
      </c>
      <c r="E65" s="15">
        <v>2170203.2277205302</v>
      </c>
      <c r="F65" s="15">
        <v>406413.84480003547</v>
      </c>
      <c r="G65" s="15">
        <v>9294614.8825205639</v>
      </c>
      <c r="H65" s="16">
        <v>3747.29</v>
      </c>
      <c r="I65" s="17">
        <v>6516537.3099999996</v>
      </c>
      <c r="J65" s="17">
        <v>2778077.5725205643</v>
      </c>
      <c r="K65" s="40">
        <v>28072.792199783791</v>
      </c>
      <c r="L65" s="15">
        <v>-3687.3158763054817</v>
      </c>
      <c r="M65" s="14">
        <v>2802463.0488440427</v>
      </c>
      <c r="N65" s="41">
        <v>1794993.3980893858</v>
      </c>
      <c r="O65" s="456">
        <v>4597456.4469334288</v>
      </c>
      <c r="P65" s="458">
        <v>-76391.901600000012</v>
      </c>
      <c r="Q65" s="457">
        <v>1244465.0634419906</v>
      </c>
      <c r="R65" s="457">
        <v>-22289.320323259144</v>
      </c>
      <c r="S65" s="147">
        <v>5743240.2884521596</v>
      </c>
      <c r="T65" s="42">
        <f t="shared" si="2"/>
        <v>478603</v>
      </c>
    </row>
    <row r="66" spans="1:20" ht="15" x14ac:dyDescent="0.25">
      <c r="A66" s="39">
        <v>182</v>
      </c>
      <c r="B66" s="38" t="s">
        <v>40</v>
      </c>
      <c r="C66" s="15">
        <v>20182</v>
      </c>
      <c r="D66" s="15">
        <v>74823153.810000002</v>
      </c>
      <c r="E66" s="15">
        <v>32592359.047233216</v>
      </c>
      <c r="F66" s="15">
        <v>4801126.8624903113</v>
      </c>
      <c r="G66" s="15">
        <v>112216639.71972354</v>
      </c>
      <c r="H66" s="16">
        <v>3747.29</v>
      </c>
      <c r="I66" s="17">
        <v>75627806.780000001</v>
      </c>
      <c r="J66" s="17">
        <v>36588832.939723536</v>
      </c>
      <c r="K66" s="40">
        <v>825300.82759170712</v>
      </c>
      <c r="L66" s="15">
        <v>-1687628.9158970993</v>
      </c>
      <c r="M66" s="14">
        <v>35726504.851418145</v>
      </c>
      <c r="N66" s="41">
        <v>3502697.9466867521</v>
      </c>
      <c r="O66" s="456">
        <v>39229202.798104897</v>
      </c>
      <c r="P66" s="458">
        <v>-92011.698239999881</v>
      </c>
      <c r="Q66" s="457">
        <v>9770391.2681019008</v>
      </c>
      <c r="R66" s="457">
        <v>-323969.58338388085</v>
      </c>
      <c r="S66" s="147">
        <v>48583612.78458292</v>
      </c>
      <c r="T66" s="42">
        <f t="shared" si="2"/>
        <v>4048634</v>
      </c>
    </row>
    <row r="67" spans="1:20" ht="15" x14ac:dyDescent="0.25">
      <c r="A67" s="39">
        <v>186</v>
      </c>
      <c r="B67" s="38" t="s">
        <v>314</v>
      </c>
      <c r="C67" s="15">
        <v>43711</v>
      </c>
      <c r="D67" s="15">
        <v>144706558.43000001</v>
      </c>
      <c r="E67" s="15">
        <v>46181725.779930718</v>
      </c>
      <c r="F67" s="15">
        <v>9974912.4371882975</v>
      </c>
      <c r="G67" s="15">
        <v>200863196.64711902</v>
      </c>
      <c r="H67" s="16">
        <v>3747.29</v>
      </c>
      <c r="I67" s="17">
        <v>163797793.19</v>
      </c>
      <c r="J67" s="17">
        <v>37065403.457119018</v>
      </c>
      <c r="K67" s="40">
        <v>764934.3703693354</v>
      </c>
      <c r="L67" s="15">
        <v>-6407973.0475311335</v>
      </c>
      <c r="M67" s="14">
        <v>31422364.77995722</v>
      </c>
      <c r="N67" s="41">
        <v>-5294171.9970678585</v>
      </c>
      <c r="O67" s="456">
        <v>26128192.782889362</v>
      </c>
      <c r="P67" s="458">
        <v>-1870583.0305120004</v>
      </c>
      <c r="Q67" s="457">
        <v>14867495.119905915</v>
      </c>
      <c r="R67" s="457">
        <v>-758623.82958170259</v>
      </c>
      <c r="S67" s="147">
        <v>38366481.04270158</v>
      </c>
      <c r="T67" s="42">
        <f t="shared" si="2"/>
        <v>3197207</v>
      </c>
    </row>
    <row r="68" spans="1:20" ht="15" x14ac:dyDescent="0.25">
      <c r="A68" s="39">
        <v>202</v>
      </c>
      <c r="B68" s="38" t="s">
        <v>315</v>
      </c>
      <c r="C68" s="15">
        <v>33937</v>
      </c>
      <c r="D68" s="15">
        <v>123808072.45999999</v>
      </c>
      <c r="E68" s="15">
        <v>33320765.008554723</v>
      </c>
      <c r="F68" s="15">
        <v>6130207.0152545162</v>
      </c>
      <c r="G68" s="15">
        <v>163259044.48380923</v>
      </c>
      <c r="H68" s="16">
        <v>3747.29</v>
      </c>
      <c r="I68" s="17">
        <v>127171780.73</v>
      </c>
      <c r="J68" s="17">
        <v>36087263.753809229</v>
      </c>
      <c r="K68" s="40">
        <v>576027.12461511092</v>
      </c>
      <c r="L68" s="15">
        <v>-3797792.6414426332</v>
      </c>
      <c r="M68" s="14">
        <v>32865498.236981705</v>
      </c>
      <c r="N68" s="41">
        <v>-3413169.3838392175</v>
      </c>
      <c r="O68" s="456">
        <v>29452328.853142489</v>
      </c>
      <c r="P68" s="458">
        <v>-2519390.689088</v>
      </c>
      <c r="Q68" s="457">
        <v>10903359.629936414</v>
      </c>
      <c r="R68" s="457">
        <v>-566009.35398956505</v>
      </c>
      <c r="S68" s="147">
        <v>37270288.440001339</v>
      </c>
      <c r="T68" s="42">
        <f t="shared" si="2"/>
        <v>3105857</v>
      </c>
    </row>
    <row r="69" spans="1:20" ht="15" x14ac:dyDescent="0.25">
      <c r="A69" s="39">
        <v>204</v>
      </c>
      <c r="B69" s="38" t="s">
        <v>41</v>
      </c>
      <c r="C69" s="15">
        <v>2893</v>
      </c>
      <c r="D69" s="15">
        <v>11032539.700000001</v>
      </c>
      <c r="E69" s="15">
        <v>7024624.9461890953</v>
      </c>
      <c r="F69" s="15">
        <v>1110527.8827736024</v>
      </c>
      <c r="G69" s="15">
        <v>19167692.528962702</v>
      </c>
      <c r="H69" s="16">
        <v>3747.29</v>
      </c>
      <c r="I69" s="17">
        <v>10840909.970000001</v>
      </c>
      <c r="J69" s="17">
        <v>8326782.5589627009</v>
      </c>
      <c r="K69" s="40">
        <v>253828.35388826064</v>
      </c>
      <c r="L69" s="15">
        <v>-496606.66431392368</v>
      </c>
      <c r="M69" s="14">
        <v>8084004.2485370375</v>
      </c>
      <c r="N69" s="41">
        <v>3078594.0804849598</v>
      </c>
      <c r="O69" s="456">
        <v>11162598.329021998</v>
      </c>
      <c r="P69" s="458">
        <v>-1052657.6429600001</v>
      </c>
      <c r="Q69" s="457">
        <v>1864827.3493974153</v>
      </c>
      <c r="R69" s="457">
        <v>-36245.726705507499</v>
      </c>
      <c r="S69" s="147">
        <v>11938522.308753904</v>
      </c>
      <c r="T69" s="42">
        <f t="shared" si="2"/>
        <v>994877</v>
      </c>
    </row>
    <row r="70" spans="1:20" ht="15" x14ac:dyDescent="0.25">
      <c r="A70" s="39">
        <v>205</v>
      </c>
      <c r="B70" s="38" t="s">
        <v>316</v>
      </c>
      <c r="C70" s="15">
        <v>36709</v>
      </c>
      <c r="D70" s="15">
        <v>130185257.13</v>
      </c>
      <c r="E70" s="15">
        <v>56018924.53507293</v>
      </c>
      <c r="F70" s="15">
        <v>7791687.3415285796</v>
      </c>
      <c r="G70" s="15">
        <v>193995869.00660151</v>
      </c>
      <c r="H70" s="16">
        <v>3747.29</v>
      </c>
      <c r="I70" s="17">
        <v>137559268.60999998</v>
      </c>
      <c r="J70" s="17">
        <v>56436600.396601528</v>
      </c>
      <c r="K70" s="40">
        <v>2525925.7965732408</v>
      </c>
      <c r="L70" s="15">
        <v>-2708330.7202098724</v>
      </c>
      <c r="M70" s="14">
        <v>56254195.472964898</v>
      </c>
      <c r="N70" s="41">
        <v>16918154.851922054</v>
      </c>
      <c r="O70" s="456">
        <v>73172350.324886948</v>
      </c>
      <c r="P70" s="458">
        <v>-125314.01512000005</v>
      </c>
      <c r="Q70" s="457">
        <v>16785060.554442726</v>
      </c>
      <c r="R70" s="457">
        <v>-537761.4509501491</v>
      </c>
      <c r="S70" s="147">
        <v>89294335.413259521</v>
      </c>
      <c r="T70" s="42">
        <f t="shared" si="2"/>
        <v>7441195</v>
      </c>
    </row>
    <row r="71" spans="1:20" ht="15" x14ac:dyDescent="0.25">
      <c r="A71" s="39">
        <v>208</v>
      </c>
      <c r="B71" s="38" t="s">
        <v>42</v>
      </c>
      <c r="C71" s="15">
        <v>12373</v>
      </c>
      <c r="D71" s="15">
        <v>48162908.789999999</v>
      </c>
      <c r="E71" s="15">
        <v>15679998.526045237</v>
      </c>
      <c r="F71" s="15">
        <v>2400891.0329357609</v>
      </c>
      <c r="G71" s="15">
        <v>66243798.348981</v>
      </c>
      <c r="H71" s="16">
        <v>3747.29</v>
      </c>
      <c r="I71" s="17">
        <v>46365219.170000002</v>
      </c>
      <c r="J71" s="17">
        <v>19878579.178980999</v>
      </c>
      <c r="K71" s="40">
        <v>432739.94358770072</v>
      </c>
      <c r="L71" s="15">
        <v>-744490.08749845414</v>
      </c>
      <c r="M71" s="14">
        <v>19566829.035070248</v>
      </c>
      <c r="N71" s="41">
        <v>10547717.41934891</v>
      </c>
      <c r="O71" s="456">
        <v>30114546.454419158</v>
      </c>
      <c r="P71" s="458">
        <v>-9132.886559999999</v>
      </c>
      <c r="Q71" s="457">
        <v>6742388.0522199608</v>
      </c>
      <c r="R71" s="457">
        <v>-160152.53337958828</v>
      </c>
      <c r="S71" s="147">
        <v>36687649.08669953</v>
      </c>
      <c r="T71" s="42">
        <f t="shared" si="2"/>
        <v>3057304</v>
      </c>
    </row>
    <row r="72" spans="1:20" ht="15" x14ac:dyDescent="0.25">
      <c r="A72" s="39">
        <v>211</v>
      </c>
      <c r="B72" s="38" t="s">
        <v>43</v>
      </c>
      <c r="C72" s="15">
        <v>31868</v>
      </c>
      <c r="D72" s="15">
        <v>118280634.72000001</v>
      </c>
      <c r="E72" s="15">
        <v>33395391.345935281</v>
      </c>
      <c r="F72" s="15">
        <v>4426900.2528985478</v>
      </c>
      <c r="G72" s="15">
        <v>156102926.31883383</v>
      </c>
      <c r="H72" s="16">
        <v>3747.29</v>
      </c>
      <c r="I72" s="17">
        <v>119418637.72</v>
      </c>
      <c r="J72" s="17">
        <v>36684288.598833829</v>
      </c>
      <c r="K72" s="40">
        <v>524489.70023651037</v>
      </c>
      <c r="L72" s="15">
        <v>-2676207.4721296718</v>
      </c>
      <c r="M72" s="14">
        <v>34532570.826940663</v>
      </c>
      <c r="N72" s="41">
        <v>2844601.7899306607</v>
      </c>
      <c r="O72" s="456">
        <v>37377172.616871327</v>
      </c>
      <c r="P72" s="458">
        <v>-1179249.1241440009</v>
      </c>
      <c r="Q72" s="457">
        <v>12333244.608036797</v>
      </c>
      <c r="R72" s="457">
        <v>-513078.216171109</v>
      </c>
      <c r="S72" s="147">
        <v>48018089.88459301</v>
      </c>
      <c r="T72" s="42">
        <f t="shared" ref="T72:T135" si="3">ROUND(S72/12,0)</f>
        <v>4001507</v>
      </c>
    </row>
    <row r="73" spans="1:20" ht="15" x14ac:dyDescent="0.25">
      <c r="A73" s="39">
        <v>213</v>
      </c>
      <c r="B73" s="38" t="s">
        <v>44</v>
      </c>
      <c r="C73" s="15">
        <v>5356</v>
      </c>
      <c r="D73" s="15">
        <v>20565228.439999998</v>
      </c>
      <c r="E73" s="15">
        <v>9899931.9140746538</v>
      </c>
      <c r="F73" s="15">
        <v>1572666.598013211</v>
      </c>
      <c r="G73" s="15">
        <v>32037826.952087861</v>
      </c>
      <c r="H73" s="16">
        <v>3747.29</v>
      </c>
      <c r="I73" s="17">
        <v>20070485.239999998</v>
      </c>
      <c r="J73" s="17">
        <v>11967341.712087862</v>
      </c>
      <c r="K73" s="40">
        <v>837021.68496941938</v>
      </c>
      <c r="L73" s="15">
        <v>-314130.64492577128</v>
      </c>
      <c r="M73" s="14">
        <v>12490232.752131511</v>
      </c>
      <c r="N73" s="41">
        <v>4070804.3737710402</v>
      </c>
      <c r="O73" s="456">
        <v>16561037.12590255</v>
      </c>
      <c r="P73" s="458">
        <v>-123393.54831999999</v>
      </c>
      <c r="Q73" s="457">
        <v>3347047.8590127802</v>
      </c>
      <c r="R73" s="457">
        <v>-70015.771292690799</v>
      </c>
      <c r="S73" s="147">
        <v>19714675.665302642</v>
      </c>
      <c r="T73" s="42">
        <f t="shared" si="3"/>
        <v>1642890</v>
      </c>
    </row>
    <row r="74" spans="1:20" ht="15" x14ac:dyDescent="0.25">
      <c r="A74" s="39">
        <v>214</v>
      </c>
      <c r="B74" s="38" t="s">
        <v>45</v>
      </c>
      <c r="C74" s="15">
        <v>12906</v>
      </c>
      <c r="D74" s="15">
        <v>46368793.529999994</v>
      </c>
      <c r="E74" s="15">
        <v>17118937.625133954</v>
      </c>
      <c r="F74" s="15">
        <v>3443196.5671128072</v>
      </c>
      <c r="G74" s="15">
        <v>66930927.722246751</v>
      </c>
      <c r="H74" s="16">
        <v>3747.29</v>
      </c>
      <c r="I74" s="17">
        <v>48362524.740000002</v>
      </c>
      <c r="J74" s="17">
        <v>18568402.982246749</v>
      </c>
      <c r="K74" s="40">
        <v>614566.76415098156</v>
      </c>
      <c r="L74" s="15">
        <v>-250165.75291529787</v>
      </c>
      <c r="M74" s="14">
        <v>18932803.993482433</v>
      </c>
      <c r="N74" s="41">
        <v>9985055.8052542526</v>
      </c>
      <c r="O74" s="456">
        <v>28917859.798736684</v>
      </c>
      <c r="P74" s="458">
        <v>214281.41784000004</v>
      </c>
      <c r="Q74" s="457">
        <v>7714662.821324721</v>
      </c>
      <c r="R74" s="457">
        <v>-177618.321825961</v>
      </c>
      <c r="S74" s="147">
        <v>36669185.716075443</v>
      </c>
      <c r="T74" s="42">
        <f t="shared" si="3"/>
        <v>3055765</v>
      </c>
    </row>
    <row r="75" spans="1:20" ht="15" x14ac:dyDescent="0.25">
      <c r="A75" s="39">
        <v>216</v>
      </c>
      <c r="B75" s="38" t="s">
        <v>46</v>
      </c>
      <c r="C75" s="15">
        <v>1339</v>
      </c>
      <c r="D75" s="15">
        <v>5580412.9899999993</v>
      </c>
      <c r="E75" s="15">
        <v>2626222.1954425545</v>
      </c>
      <c r="F75" s="15">
        <v>578137.76516307238</v>
      </c>
      <c r="G75" s="15">
        <v>8784772.9506056271</v>
      </c>
      <c r="H75" s="16">
        <v>3747.29</v>
      </c>
      <c r="I75" s="17">
        <v>5017621.3099999996</v>
      </c>
      <c r="J75" s="17">
        <v>3767151.6406056276</v>
      </c>
      <c r="K75" s="40">
        <v>325564.91688918706</v>
      </c>
      <c r="L75" s="15">
        <v>-24836.250431589477</v>
      </c>
      <c r="M75" s="14">
        <v>4067880.3070632252</v>
      </c>
      <c r="N75" s="41">
        <v>1325006.6032042045</v>
      </c>
      <c r="O75" s="456">
        <v>5392886.9102674294</v>
      </c>
      <c r="P75" s="458">
        <v>-28451.360000000008</v>
      </c>
      <c r="Q75" s="457">
        <v>906026.07890637242</v>
      </c>
      <c r="R75" s="457">
        <v>-15234.803296337159</v>
      </c>
      <c r="S75" s="147">
        <v>6255226.8258774644</v>
      </c>
      <c r="T75" s="42">
        <f t="shared" si="3"/>
        <v>521269</v>
      </c>
    </row>
    <row r="76" spans="1:20" ht="15" x14ac:dyDescent="0.25">
      <c r="A76" s="39">
        <v>217</v>
      </c>
      <c r="B76" s="38" t="s">
        <v>47</v>
      </c>
      <c r="C76" s="15">
        <v>5464</v>
      </c>
      <c r="D76" s="15">
        <v>21120500.010000002</v>
      </c>
      <c r="E76" s="15">
        <v>7171393.1790808737</v>
      </c>
      <c r="F76" s="15">
        <v>1089367.8728269218</v>
      </c>
      <c r="G76" s="15">
        <v>29381261.061907798</v>
      </c>
      <c r="H76" s="16">
        <v>3747.29</v>
      </c>
      <c r="I76" s="17">
        <v>20475192.559999999</v>
      </c>
      <c r="J76" s="17">
        <v>8906068.5019077994</v>
      </c>
      <c r="K76" s="40">
        <v>201446.24270569635</v>
      </c>
      <c r="L76" s="15">
        <v>-547144.96486447286</v>
      </c>
      <c r="M76" s="14">
        <v>8560369.7797490247</v>
      </c>
      <c r="N76" s="41">
        <v>4462066.165755501</v>
      </c>
      <c r="O76" s="456">
        <v>13022435.945504526</v>
      </c>
      <c r="P76" s="458">
        <v>-37129.024799999992</v>
      </c>
      <c r="Q76" s="457">
        <v>3012594.2684013345</v>
      </c>
      <c r="R76" s="457">
        <v>-69814.705542801166</v>
      </c>
      <c r="S76" s="147">
        <v>15928086.483563058</v>
      </c>
      <c r="T76" s="42">
        <f t="shared" si="3"/>
        <v>1327341</v>
      </c>
    </row>
    <row r="77" spans="1:20" ht="15" x14ac:dyDescent="0.25">
      <c r="A77" s="39">
        <v>218</v>
      </c>
      <c r="B77" s="38" t="s">
        <v>317</v>
      </c>
      <c r="C77" s="15">
        <v>1245</v>
      </c>
      <c r="D77" s="15">
        <v>5140981</v>
      </c>
      <c r="E77" s="15">
        <v>2790703.1086075129</v>
      </c>
      <c r="F77" s="15">
        <v>272982.38177553564</v>
      </c>
      <c r="G77" s="15">
        <v>8204666.4903830485</v>
      </c>
      <c r="H77" s="16">
        <v>3747.29</v>
      </c>
      <c r="I77" s="17">
        <v>4665376.05</v>
      </c>
      <c r="J77" s="17">
        <v>3539290.4403830487</v>
      </c>
      <c r="K77" s="40">
        <v>52884.994250532654</v>
      </c>
      <c r="L77" s="15">
        <v>-32675.496394797883</v>
      </c>
      <c r="M77" s="14">
        <v>3559499.9382387837</v>
      </c>
      <c r="N77" s="41">
        <v>1208096.1373487776</v>
      </c>
      <c r="O77" s="456">
        <v>4767596.0755875614</v>
      </c>
      <c r="P77" s="458">
        <v>-415389.85600000009</v>
      </c>
      <c r="Q77" s="457">
        <v>977470.15278628864</v>
      </c>
      <c r="R77" s="457">
        <v>-14926.917763006473</v>
      </c>
      <c r="S77" s="147">
        <v>5314749.4546108441</v>
      </c>
      <c r="T77" s="42">
        <f t="shared" si="3"/>
        <v>442896</v>
      </c>
    </row>
    <row r="78" spans="1:20" ht="15" x14ac:dyDescent="0.25">
      <c r="A78" s="39">
        <v>224</v>
      </c>
      <c r="B78" s="38" t="s">
        <v>318</v>
      </c>
      <c r="C78" s="15">
        <v>8714</v>
      </c>
      <c r="D78" s="15">
        <v>32430876.52</v>
      </c>
      <c r="E78" s="15">
        <v>11030204.853033703</v>
      </c>
      <c r="F78" s="15">
        <v>2591130.5489834957</v>
      </c>
      <c r="G78" s="15">
        <v>46052211.922017202</v>
      </c>
      <c r="H78" s="16">
        <v>3747.29</v>
      </c>
      <c r="I78" s="17">
        <v>32653885.059999999</v>
      </c>
      <c r="J78" s="17">
        <v>13398326.862017203</v>
      </c>
      <c r="K78" s="40">
        <v>235003.62279972207</v>
      </c>
      <c r="L78" s="15">
        <v>-1151261.2900371959</v>
      </c>
      <c r="M78" s="14">
        <v>12482069.194779729</v>
      </c>
      <c r="N78" s="41">
        <v>4850282.2660575649</v>
      </c>
      <c r="O78" s="456">
        <v>17332351.460837293</v>
      </c>
      <c r="P78" s="458">
        <v>67685.785439999978</v>
      </c>
      <c r="Q78" s="457">
        <v>4103802.0395888463</v>
      </c>
      <c r="R78" s="457">
        <v>-120571.56712030922</v>
      </c>
      <c r="S78" s="147">
        <v>21383267.718745831</v>
      </c>
      <c r="T78" s="42">
        <f t="shared" si="3"/>
        <v>1781939</v>
      </c>
    </row>
    <row r="79" spans="1:20" ht="15" x14ac:dyDescent="0.25">
      <c r="A79" s="39">
        <v>226</v>
      </c>
      <c r="B79" s="38" t="s">
        <v>48</v>
      </c>
      <c r="C79" s="15">
        <v>3949</v>
      </c>
      <c r="D79" s="15">
        <v>15371689.189999999</v>
      </c>
      <c r="E79" s="15">
        <v>6568306.4111430002</v>
      </c>
      <c r="F79" s="15">
        <v>1323549.2563774213</v>
      </c>
      <c r="G79" s="15">
        <v>23263544.85752042</v>
      </c>
      <c r="H79" s="16">
        <v>3747.29</v>
      </c>
      <c r="I79" s="17">
        <v>14798048.209999999</v>
      </c>
      <c r="J79" s="17">
        <v>8465496.6475204211</v>
      </c>
      <c r="K79" s="40">
        <v>1018493.8257728054</v>
      </c>
      <c r="L79" s="15">
        <v>-233009.83486045431</v>
      </c>
      <c r="M79" s="14">
        <v>9250980.638432771</v>
      </c>
      <c r="N79" s="41">
        <v>3983064.4348815968</v>
      </c>
      <c r="O79" s="456">
        <v>13234045.073314369</v>
      </c>
      <c r="P79" s="458">
        <v>119495.71199999997</v>
      </c>
      <c r="Q79" s="457">
        <v>2440452.1597096277</v>
      </c>
      <c r="R79" s="457">
        <v>-48191.841820210262</v>
      </c>
      <c r="S79" s="147">
        <v>15745801.103203787</v>
      </c>
      <c r="T79" s="42">
        <f t="shared" si="3"/>
        <v>1312150</v>
      </c>
    </row>
    <row r="80" spans="1:20" ht="15" x14ac:dyDescent="0.25">
      <c r="A80" s="39">
        <v>230</v>
      </c>
      <c r="B80" s="38" t="s">
        <v>49</v>
      </c>
      <c r="C80" s="15">
        <v>2342</v>
      </c>
      <c r="D80" s="15">
        <v>9127116.2999999989</v>
      </c>
      <c r="E80" s="15">
        <v>3123841.8773301723</v>
      </c>
      <c r="F80" s="15">
        <v>832302.50260631973</v>
      </c>
      <c r="G80" s="15">
        <v>13083260.679936491</v>
      </c>
      <c r="H80" s="16">
        <v>3747.29</v>
      </c>
      <c r="I80" s="17">
        <v>8776153.1799999997</v>
      </c>
      <c r="J80" s="17">
        <v>4307107.4999364913</v>
      </c>
      <c r="K80" s="40">
        <v>362322.68620576721</v>
      </c>
      <c r="L80" s="15">
        <v>-23130.977182531089</v>
      </c>
      <c r="M80" s="14">
        <v>4646299.2089597275</v>
      </c>
      <c r="N80" s="41">
        <v>2663046.6580924219</v>
      </c>
      <c r="O80" s="456">
        <v>7309345.867052149</v>
      </c>
      <c r="P80" s="458">
        <v>24183.655999999999</v>
      </c>
      <c r="Q80" s="457">
        <v>1719000.4170735052</v>
      </c>
      <c r="R80" s="457">
        <v>-25500.857208686612</v>
      </c>
      <c r="S80" s="147">
        <v>9027029.0829169676</v>
      </c>
      <c r="T80" s="42">
        <f t="shared" si="3"/>
        <v>752252</v>
      </c>
    </row>
    <row r="81" spans="1:20" ht="15" x14ac:dyDescent="0.25">
      <c r="A81" s="39">
        <v>231</v>
      </c>
      <c r="B81" s="38" t="s">
        <v>319</v>
      </c>
      <c r="C81" s="15">
        <v>1246</v>
      </c>
      <c r="D81" s="15">
        <v>4395911.0500000007</v>
      </c>
      <c r="E81" s="15">
        <v>1757633.5328574642</v>
      </c>
      <c r="F81" s="15">
        <v>491980.73434994323</v>
      </c>
      <c r="G81" s="15">
        <v>6645525.3172074091</v>
      </c>
      <c r="H81" s="16">
        <v>3747.29</v>
      </c>
      <c r="I81" s="17">
        <v>4669123.34</v>
      </c>
      <c r="J81" s="17">
        <v>1976401.9772074092</v>
      </c>
      <c r="K81" s="40">
        <v>168108.20902410609</v>
      </c>
      <c r="L81" s="15">
        <v>-88250.344491888769</v>
      </c>
      <c r="M81" s="14">
        <v>2056259.8417396266</v>
      </c>
      <c r="N81" s="41">
        <v>-49692.329265160624</v>
      </c>
      <c r="O81" s="456">
        <v>2006567.5124744659</v>
      </c>
      <c r="P81" s="458">
        <v>-338428.92720000003</v>
      </c>
      <c r="Q81" s="457">
        <v>640279.81243067351</v>
      </c>
      <c r="R81" s="457">
        <v>-25050.758830162482</v>
      </c>
      <c r="S81" s="147">
        <v>2283367.6388749769</v>
      </c>
      <c r="T81" s="42">
        <f t="shared" si="3"/>
        <v>190281</v>
      </c>
    </row>
    <row r="82" spans="1:20" ht="15" x14ac:dyDescent="0.25">
      <c r="A82" s="39">
        <v>232</v>
      </c>
      <c r="B82" s="38" t="s">
        <v>50</v>
      </c>
      <c r="C82" s="15">
        <v>13184</v>
      </c>
      <c r="D82" s="15">
        <v>49011515.810000002</v>
      </c>
      <c r="E82" s="15">
        <v>22540883.493964821</v>
      </c>
      <c r="F82" s="15">
        <v>3040184.2907212861</v>
      </c>
      <c r="G82" s="15">
        <v>74592583.594686106</v>
      </c>
      <c r="H82" s="16">
        <v>3747.29</v>
      </c>
      <c r="I82" s="17">
        <v>49404271.359999999</v>
      </c>
      <c r="J82" s="17">
        <v>25188312.234686106</v>
      </c>
      <c r="K82" s="40">
        <v>571274.81498496258</v>
      </c>
      <c r="L82" s="15">
        <v>-1374263.7624628879</v>
      </c>
      <c r="M82" s="14">
        <v>24385323.287208181</v>
      </c>
      <c r="N82" s="41">
        <v>10901461.997673698</v>
      </c>
      <c r="O82" s="456">
        <v>35286785.284881875</v>
      </c>
      <c r="P82" s="458">
        <v>-149369.64000000004</v>
      </c>
      <c r="Q82" s="457">
        <v>8247931.6642248556</v>
      </c>
      <c r="R82" s="457">
        <v>-169686.73022120848</v>
      </c>
      <c r="S82" s="147">
        <v>43215660.578885525</v>
      </c>
      <c r="T82" s="42">
        <f t="shared" si="3"/>
        <v>3601305</v>
      </c>
    </row>
    <row r="83" spans="1:20" ht="15" x14ac:dyDescent="0.25">
      <c r="A83" s="39">
        <v>233</v>
      </c>
      <c r="B83" s="38" t="s">
        <v>51</v>
      </c>
      <c r="C83" s="15">
        <v>15726</v>
      </c>
      <c r="D83" s="15">
        <v>63026638.729999997</v>
      </c>
      <c r="E83" s="15">
        <v>25181521.159888711</v>
      </c>
      <c r="F83" s="15">
        <v>3285757.7055736929</v>
      </c>
      <c r="G83" s="15">
        <v>91493917.595462397</v>
      </c>
      <c r="H83" s="16">
        <v>3747.29</v>
      </c>
      <c r="I83" s="17">
        <v>58929882.539999999</v>
      </c>
      <c r="J83" s="17">
        <v>32564035.055462398</v>
      </c>
      <c r="K83" s="40">
        <v>739384.55779313855</v>
      </c>
      <c r="L83" s="15">
        <v>-1960508.7234395957</v>
      </c>
      <c r="M83" s="14">
        <v>31342910.889815941</v>
      </c>
      <c r="N83" s="41">
        <v>13059420.524105759</v>
      </c>
      <c r="O83" s="456">
        <v>44402331.413921699</v>
      </c>
      <c r="P83" s="458">
        <v>143537.11119999998</v>
      </c>
      <c r="Q83" s="457">
        <v>9752661.2149881218</v>
      </c>
      <c r="R83" s="457">
        <v>-202307.97544675026</v>
      </c>
      <c r="S83" s="147">
        <v>54096221.76466307</v>
      </c>
      <c r="T83" s="42">
        <f t="shared" si="3"/>
        <v>4508018</v>
      </c>
    </row>
    <row r="84" spans="1:20" ht="15" x14ac:dyDescent="0.25">
      <c r="A84" s="39">
        <v>235</v>
      </c>
      <c r="B84" s="38" t="s">
        <v>320</v>
      </c>
      <c r="C84" s="15">
        <v>9797</v>
      </c>
      <c r="D84" s="15">
        <v>38043767.530000001</v>
      </c>
      <c r="E84" s="15">
        <v>8059039.587120316</v>
      </c>
      <c r="F84" s="15">
        <v>3370979.296739419</v>
      </c>
      <c r="G84" s="15">
        <v>49473786.41385974</v>
      </c>
      <c r="H84" s="16">
        <v>3747.29</v>
      </c>
      <c r="I84" s="17">
        <v>36712200.130000003</v>
      </c>
      <c r="J84" s="17">
        <v>12761586.283859737</v>
      </c>
      <c r="K84" s="40">
        <v>128346.95333647192</v>
      </c>
      <c r="L84" s="15">
        <v>-1262464.6296267346</v>
      </c>
      <c r="M84" s="14">
        <v>11627468.607569475</v>
      </c>
      <c r="N84" s="41">
        <v>-13869189.151319865</v>
      </c>
      <c r="O84" s="456">
        <v>-2241720.5437503904</v>
      </c>
      <c r="P84" s="458">
        <v>2508436.915488001</v>
      </c>
      <c r="Q84" s="457">
        <v>1787858.9229637596</v>
      </c>
      <c r="R84" s="457">
        <v>-268680.16240692697</v>
      </c>
      <c r="S84" s="147">
        <v>1785895.1322944432</v>
      </c>
      <c r="T84" s="42">
        <f t="shared" si="3"/>
        <v>148825</v>
      </c>
    </row>
    <row r="85" spans="1:20" ht="15" x14ac:dyDescent="0.25">
      <c r="A85" s="39">
        <v>236</v>
      </c>
      <c r="B85" s="38" t="s">
        <v>321</v>
      </c>
      <c r="C85" s="15">
        <v>4261</v>
      </c>
      <c r="D85" s="15">
        <v>16493352.359999999</v>
      </c>
      <c r="E85" s="15">
        <v>5322890.0688015716</v>
      </c>
      <c r="F85" s="15">
        <v>793283.72893146612</v>
      </c>
      <c r="G85" s="15">
        <v>22609526.157733038</v>
      </c>
      <c r="H85" s="16">
        <v>3747.29</v>
      </c>
      <c r="I85" s="17">
        <v>15967202.689999999</v>
      </c>
      <c r="J85" s="17">
        <v>6642323.4677330386</v>
      </c>
      <c r="K85" s="40">
        <v>215454.40367778379</v>
      </c>
      <c r="L85" s="15">
        <v>-359230.77528636489</v>
      </c>
      <c r="M85" s="14">
        <v>6498547.0961244572</v>
      </c>
      <c r="N85" s="41">
        <v>3557360.0359945488</v>
      </c>
      <c r="O85" s="456">
        <v>10055907.132119006</v>
      </c>
      <c r="P85" s="458">
        <v>140976.48880000002</v>
      </c>
      <c r="Q85" s="457">
        <v>2485166.5605549095</v>
      </c>
      <c r="R85" s="457">
        <v>-54711.333010025184</v>
      </c>
      <c r="S85" s="147">
        <v>12627338.848463889</v>
      </c>
      <c r="T85" s="42">
        <f t="shared" si="3"/>
        <v>1052278</v>
      </c>
    </row>
    <row r="86" spans="1:20" ht="15" x14ac:dyDescent="0.25">
      <c r="A86" s="39">
        <v>239</v>
      </c>
      <c r="B86" s="38" t="s">
        <v>52</v>
      </c>
      <c r="C86" s="15">
        <v>2202</v>
      </c>
      <c r="D86" s="15">
        <v>8380618.1899999995</v>
      </c>
      <c r="E86" s="15">
        <v>4487042.5402356861</v>
      </c>
      <c r="F86" s="15">
        <v>707177.98886676133</v>
      </c>
      <c r="G86" s="15">
        <v>13574838.719102446</v>
      </c>
      <c r="H86" s="16">
        <v>3747.29</v>
      </c>
      <c r="I86" s="17">
        <v>8251532.5800000001</v>
      </c>
      <c r="J86" s="17">
        <v>5323306.1391024459</v>
      </c>
      <c r="K86" s="40">
        <v>887050.34659669606</v>
      </c>
      <c r="L86" s="15">
        <v>-257756.47914670157</v>
      </c>
      <c r="M86" s="14">
        <v>5952600.006552441</v>
      </c>
      <c r="N86" s="41">
        <v>1843124.8776181068</v>
      </c>
      <c r="O86" s="456">
        <v>7795724.8841705481</v>
      </c>
      <c r="P86" s="458">
        <v>37740.729040000006</v>
      </c>
      <c r="Q86" s="457">
        <v>1379286.1842788206</v>
      </c>
      <c r="R86" s="457">
        <v>-27340.844779012976</v>
      </c>
      <c r="S86" s="147">
        <v>9185410.9527103566</v>
      </c>
      <c r="T86" s="42">
        <f t="shared" si="3"/>
        <v>765451</v>
      </c>
    </row>
    <row r="87" spans="1:20" ht="15" x14ac:dyDescent="0.25">
      <c r="A87" s="39">
        <v>240</v>
      </c>
      <c r="B87" s="38" t="s">
        <v>53</v>
      </c>
      <c r="C87" s="15">
        <v>20707</v>
      </c>
      <c r="D87" s="15">
        <v>75508464.670000002</v>
      </c>
      <c r="E87" s="15">
        <v>33972811.311505973</v>
      </c>
      <c r="F87" s="15">
        <v>5514745.649807483</v>
      </c>
      <c r="G87" s="15">
        <v>114996021.63131346</v>
      </c>
      <c r="H87" s="16">
        <v>3747.29</v>
      </c>
      <c r="I87" s="17">
        <v>77595134.030000001</v>
      </c>
      <c r="J87" s="17">
        <v>37400887.601313457</v>
      </c>
      <c r="K87" s="40">
        <v>1178151.8035249871</v>
      </c>
      <c r="L87" s="15">
        <v>-2646846.5320455707</v>
      </c>
      <c r="M87" s="14">
        <v>35932192.87279287</v>
      </c>
      <c r="N87" s="41">
        <v>6512438.7449583942</v>
      </c>
      <c r="O87" s="456">
        <v>42444631.617751263</v>
      </c>
      <c r="P87" s="458">
        <v>-220682.97384000011</v>
      </c>
      <c r="Q87" s="457">
        <v>9564068.382938575</v>
      </c>
      <c r="R87" s="457">
        <v>-333967.01162710966</v>
      </c>
      <c r="S87" s="147">
        <v>51454050.015222728</v>
      </c>
      <c r="T87" s="42">
        <f t="shared" si="3"/>
        <v>4287838</v>
      </c>
    </row>
    <row r="88" spans="1:20" ht="15" x14ac:dyDescent="0.25">
      <c r="A88" s="39">
        <v>241</v>
      </c>
      <c r="B88" s="38" t="s">
        <v>54</v>
      </c>
      <c r="C88" s="15">
        <v>8079</v>
      </c>
      <c r="D88" s="15">
        <v>29573422.75</v>
      </c>
      <c r="E88" s="15">
        <v>10260812.76885525</v>
      </c>
      <c r="F88" s="15">
        <v>1357143.132005509</v>
      </c>
      <c r="G88" s="15">
        <v>41191378.650860757</v>
      </c>
      <c r="H88" s="16">
        <v>3747.29</v>
      </c>
      <c r="I88" s="17">
        <v>30274355.91</v>
      </c>
      <c r="J88" s="17">
        <v>10917022.740860756</v>
      </c>
      <c r="K88" s="40">
        <v>264948.25594199303</v>
      </c>
      <c r="L88" s="15">
        <v>-461406.53238570743</v>
      </c>
      <c r="M88" s="14">
        <v>10720564.464417042</v>
      </c>
      <c r="N88" s="41">
        <v>1415981.9179463084</v>
      </c>
      <c r="O88" s="456">
        <v>12136546.382363351</v>
      </c>
      <c r="P88" s="458">
        <v>-64157.81680000003</v>
      </c>
      <c r="Q88" s="457">
        <v>3422957.2678745417</v>
      </c>
      <c r="R88" s="457">
        <v>-135976.35856441018</v>
      </c>
      <c r="S88" s="147">
        <v>15359369.474873481</v>
      </c>
      <c r="T88" s="42">
        <f t="shared" si="3"/>
        <v>1279947</v>
      </c>
    </row>
    <row r="89" spans="1:20" ht="15" x14ac:dyDescent="0.25">
      <c r="A89" s="39">
        <v>244</v>
      </c>
      <c r="B89" s="38" t="s">
        <v>55</v>
      </c>
      <c r="C89" s="15">
        <v>18355</v>
      </c>
      <c r="D89" s="15">
        <v>70830574.390000001</v>
      </c>
      <c r="E89" s="15">
        <v>19169894.95612039</v>
      </c>
      <c r="F89" s="15">
        <v>1890899.5296057239</v>
      </c>
      <c r="G89" s="15">
        <v>91891368.875726104</v>
      </c>
      <c r="H89" s="16">
        <v>3747.29</v>
      </c>
      <c r="I89" s="17">
        <v>68781507.950000003</v>
      </c>
      <c r="J89" s="17">
        <v>23109860.925726101</v>
      </c>
      <c r="K89" s="40">
        <v>556985.38731980103</v>
      </c>
      <c r="L89" s="15">
        <v>-1409012.8339620731</v>
      </c>
      <c r="M89" s="14">
        <v>22257833.479083829</v>
      </c>
      <c r="N89" s="41">
        <v>2690458.889141521</v>
      </c>
      <c r="O89" s="456">
        <v>24948292.368225351</v>
      </c>
      <c r="P89" s="458">
        <v>-100007.95296799997</v>
      </c>
      <c r="Q89" s="457">
        <v>6036337.4765296467</v>
      </c>
      <c r="R89" s="457">
        <v>-278923.21505201736</v>
      </c>
      <c r="S89" s="147">
        <v>30605698.67673498</v>
      </c>
      <c r="T89" s="42">
        <f t="shared" si="3"/>
        <v>2550475</v>
      </c>
    </row>
    <row r="90" spans="1:20" ht="15" x14ac:dyDescent="0.25">
      <c r="A90" s="39">
        <v>245</v>
      </c>
      <c r="B90" s="38" t="s">
        <v>322</v>
      </c>
      <c r="C90" s="15">
        <v>36756</v>
      </c>
      <c r="D90" s="15">
        <v>121564839.76999998</v>
      </c>
      <c r="E90" s="15">
        <v>38966438.230057634</v>
      </c>
      <c r="F90" s="15">
        <v>13779971.010014549</v>
      </c>
      <c r="G90" s="15">
        <v>174311249.01007217</v>
      </c>
      <c r="H90" s="16">
        <v>3747.29</v>
      </c>
      <c r="I90" s="17">
        <v>137735391.24000001</v>
      </c>
      <c r="J90" s="17">
        <v>36575857.770072162</v>
      </c>
      <c r="K90" s="40">
        <v>817999.92259470478</v>
      </c>
      <c r="L90" s="15">
        <v>-7071367.0615238324</v>
      </c>
      <c r="M90" s="14">
        <v>30322490.631143034</v>
      </c>
      <c r="N90" s="41">
        <v>-4284483.7614859929</v>
      </c>
      <c r="O90" s="456">
        <v>26038006.86965704</v>
      </c>
      <c r="P90" s="458">
        <v>-1320626.77712</v>
      </c>
      <c r="Q90" s="457">
        <v>13406672.202404825</v>
      </c>
      <c r="R90" s="457">
        <v>-612980.54082423635</v>
      </c>
      <c r="S90" s="147">
        <v>37511071.75411763</v>
      </c>
      <c r="T90" s="42">
        <f t="shared" si="3"/>
        <v>3125923</v>
      </c>
    </row>
    <row r="91" spans="1:20" ht="15" x14ac:dyDescent="0.25">
      <c r="A91" s="39">
        <v>249</v>
      </c>
      <c r="B91" s="38" t="s">
        <v>56</v>
      </c>
      <c r="C91" s="15">
        <v>9605</v>
      </c>
      <c r="D91" s="15">
        <v>36757123.489999995</v>
      </c>
      <c r="E91" s="15">
        <v>14862060.171828665</v>
      </c>
      <c r="F91" s="15">
        <v>2607476.2466398776</v>
      </c>
      <c r="G91" s="15">
        <v>54226659.908468537</v>
      </c>
      <c r="H91" s="16">
        <v>3747.29</v>
      </c>
      <c r="I91" s="17">
        <v>35992720.450000003</v>
      </c>
      <c r="J91" s="17">
        <v>18233939.458468534</v>
      </c>
      <c r="K91" s="40">
        <v>374161.2355792626</v>
      </c>
      <c r="L91" s="15">
        <v>55328.702850689064</v>
      </c>
      <c r="M91" s="14">
        <v>18663429.396898486</v>
      </c>
      <c r="N91" s="41">
        <v>6263873.8046689155</v>
      </c>
      <c r="O91" s="456">
        <v>24927303.2015674</v>
      </c>
      <c r="P91" s="458">
        <v>51212.447999999975</v>
      </c>
      <c r="Q91" s="457">
        <v>4976215.512589328</v>
      </c>
      <c r="R91" s="457">
        <v>-134864.73921527812</v>
      </c>
      <c r="S91" s="147">
        <v>29819866.42294145</v>
      </c>
      <c r="T91" s="42">
        <f t="shared" si="3"/>
        <v>2484989</v>
      </c>
    </row>
    <row r="92" spans="1:20" ht="15" x14ac:dyDescent="0.25">
      <c r="A92" s="39">
        <v>250</v>
      </c>
      <c r="B92" s="38" t="s">
        <v>57</v>
      </c>
      <c r="C92" s="15">
        <v>1865</v>
      </c>
      <c r="D92" s="15">
        <v>7139469.4400000004</v>
      </c>
      <c r="E92" s="15">
        <v>3297472.1735090041</v>
      </c>
      <c r="F92" s="15">
        <v>554032.58931546798</v>
      </c>
      <c r="G92" s="15">
        <v>10990974.202824473</v>
      </c>
      <c r="H92" s="16">
        <v>3747.29</v>
      </c>
      <c r="I92" s="17">
        <v>6988695.8499999996</v>
      </c>
      <c r="J92" s="17">
        <v>4002278.3528244738</v>
      </c>
      <c r="K92" s="40">
        <v>286385.97205005249</v>
      </c>
      <c r="L92" s="15">
        <v>-82195.678333632866</v>
      </c>
      <c r="M92" s="14">
        <v>4206468.6465408932</v>
      </c>
      <c r="N92" s="41">
        <v>2029718.241615596</v>
      </c>
      <c r="O92" s="456">
        <v>6236186.8881564895</v>
      </c>
      <c r="P92" s="458">
        <v>9957.9759999999987</v>
      </c>
      <c r="Q92" s="457">
        <v>1317391.5550613352</v>
      </c>
      <c r="R92" s="457">
        <v>-21578.97294528006</v>
      </c>
      <c r="S92" s="147">
        <v>7541957.4462725446</v>
      </c>
      <c r="T92" s="42">
        <f t="shared" si="3"/>
        <v>628496</v>
      </c>
    </row>
    <row r="93" spans="1:20" ht="15" x14ac:dyDescent="0.25">
      <c r="A93" s="39">
        <v>256</v>
      </c>
      <c r="B93" s="38" t="s">
        <v>58</v>
      </c>
      <c r="C93" s="15">
        <v>1620</v>
      </c>
      <c r="D93" s="15">
        <v>6670456.8899999997</v>
      </c>
      <c r="E93" s="15">
        <v>2501692.9753843034</v>
      </c>
      <c r="F93" s="15">
        <v>596649.5294524245</v>
      </c>
      <c r="G93" s="15">
        <v>9768799.3948367275</v>
      </c>
      <c r="H93" s="16">
        <v>3747.29</v>
      </c>
      <c r="I93" s="17">
        <v>6070609.7999999998</v>
      </c>
      <c r="J93" s="17">
        <v>3698189.5948367277</v>
      </c>
      <c r="K93" s="40">
        <v>739770.10464840475</v>
      </c>
      <c r="L93" s="15">
        <v>-32840.390018974693</v>
      </c>
      <c r="M93" s="14">
        <v>4405119.309466158</v>
      </c>
      <c r="N93" s="41">
        <v>1741005.0390445853</v>
      </c>
      <c r="O93" s="456">
        <v>6146124.3485107431</v>
      </c>
      <c r="P93" s="458">
        <v>54199.840799999998</v>
      </c>
      <c r="Q93" s="457">
        <v>995054.21623133298</v>
      </c>
      <c r="R93" s="457">
        <v>-18010.846327292515</v>
      </c>
      <c r="S93" s="147">
        <v>7177367.5592147838</v>
      </c>
      <c r="T93" s="42">
        <f t="shared" si="3"/>
        <v>598114</v>
      </c>
    </row>
    <row r="94" spans="1:20" ht="15" x14ac:dyDescent="0.25">
      <c r="A94" s="39">
        <v>257</v>
      </c>
      <c r="B94" s="38" t="s">
        <v>323</v>
      </c>
      <c r="C94" s="15">
        <v>39586</v>
      </c>
      <c r="D94" s="15">
        <v>138424964.14999998</v>
      </c>
      <c r="E94" s="15">
        <v>34494416.604773425</v>
      </c>
      <c r="F94" s="15">
        <v>13688544.447834909</v>
      </c>
      <c r="G94" s="15">
        <v>186607925.20260832</v>
      </c>
      <c r="H94" s="16">
        <v>3747.29</v>
      </c>
      <c r="I94" s="17">
        <v>148340221.94</v>
      </c>
      <c r="J94" s="17">
        <v>38267703.26260832</v>
      </c>
      <c r="K94" s="40">
        <v>554543.77164970024</v>
      </c>
      <c r="L94" s="15">
        <v>-4501208.2665750803</v>
      </c>
      <c r="M94" s="14">
        <v>34321038.76768294</v>
      </c>
      <c r="N94" s="41">
        <v>-12044872.235308032</v>
      </c>
      <c r="O94" s="456">
        <v>22276166.532374907</v>
      </c>
      <c r="P94" s="458">
        <v>-803486.32235200063</v>
      </c>
      <c r="Q94" s="457">
        <v>12352844.201703625</v>
      </c>
      <c r="R94" s="457">
        <v>-757544.90152590396</v>
      </c>
      <c r="S94" s="147">
        <v>33067979.510200627</v>
      </c>
      <c r="T94" s="42">
        <f t="shared" si="3"/>
        <v>2755665</v>
      </c>
    </row>
    <row r="95" spans="1:20" ht="15" x14ac:dyDescent="0.25">
      <c r="A95" s="39">
        <v>260</v>
      </c>
      <c r="B95" s="38" t="s">
        <v>59</v>
      </c>
      <c r="C95" s="15">
        <v>10136</v>
      </c>
      <c r="D95" s="15">
        <v>38312620.219999999</v>
      </c>
      <c r="E95" s="15">
        <v>20654267.934633486</v>
      </c>
      <c r="F95" s="15">
        <v>3694505.4552425593</v>
      </c>
      <c r="G95" s="15">
        <v>62661393.609876044</v>
      </c>
      <c r="H95" s="16">
        <v>3747.29</v>
      </c>
      <c r="I95" s="17">
        <v>37982531.439999998</v>
      </c>
      <c r="J95" s="17">
        <v>24678862.169876046</v>
      </c>
      <c r="K95" s="40">
        <v>1751658.7058406121</v>
      </c>
      <c r="L95" s="15">
        <v>-417504.7979177438</v>
      </c>
      <c r="M95" s="14">
        <v>26013016.077798918</v>
      </c>
      <c r="N95" s="41">
        <v>9737222.4573536739</v>
      </c>
      <c r="O95" s="456">
        <v>35750238.535152592</v>
      </c>
      <c r="P95" s="458">
        <v>93889.488000000012</v>
      </c>
      <c r="Q95" s="457">
        <v>6322485.8496382246</v>
      </c>
      <c r="R95" s="457">
        <v>-124118.87022468632</v>
      </c>
      <c r="S95" s="147">
        <v>42042495.002566129</v>
      </c>
      <c r="T95" s="42">
        <f t="shared" si="3"/>
        <v>3503541</v>
      </c>
    </row>
    <row r="96" spans="1:20" ht="15" x14ac:dyDescent="0.25">
      <c r="A96" s="39">
        <v>261</v>
      </c>
      <c r="B96" s="38" t="s">
        <v>60</v>
      </c>
      <c r="C96" s="15">
        <v>6453</v>
      </c>
      <c r="D96" s="15">
        <v>21907696.099999998</v>
      </c>
      <c r="E96" s="15">
        <v>7729942.0316719608</v>
      </c>
      <c r="F96" s="15">
        <v>6548240.6571809305</v>
      </c>
      <c r="G96" s="15">
        <v>36185878.788852885</v>
      </c>
      <c r="H96" s="16">
        <v>3747.29</v>
      </c>
      <c r="I96" s="17">
        <v>24181262.370000001</v>
      </c>
      <c r="J96" s="17">
        <v>12004616.418852884</v>
      </c>
      <c r="K96" s="40">
        <v>7021410.8888014462</v>
      </c>
      <c r="L96" s="15">
        <v>-271722.70610760472</v>
      </c>
      <c r="M96" s="14">
        <v>18754304.601546723</v>
      </c>
      <c r="N96" s="41">
        <v>1386622.7215742678</v>
      </c>
      <c r="O96" s="456">
        <v>20140927.323120993</v>
      </c>
      <c r="P96" s="458">
        <v>28380.231599999985</v>
      </c>
      <c r="Q96" s="457">
        <v>3562833.0792468125</v>
      </c>
      <c r="R96" s="457">
        <v>-111495.18735143419</v>
      </c>
      <c r="S96" s="147">
        <v>23620645.446616374</v>
      </c>
      <c r="T96" s="42">
        <f t="shared" si="3"/>
        <v>1968387</v>
      </c>
    </row>
    <row r="97" spans="1:20" ht="15" x14ac:dyDescent="0.25">
      <c r="A97" s="39">
        <v>263</v>
      </c>
      <c r="B97" s="38" t="s">
        <v>61</v>
      </c>
      <c r="C97" s="15">
        <v>7998</v>
      </c>
      <c r="D97" s="15">
        <v>31385447.639999997</v>
      </c>
      <c r="E97" s="15">
        <v>15664253.144146372</v>
      </c>
      <c r="F97" s="15">
        <v>2275946.6529146843</v>
      </c>
      <c r="G97" s="15">
        <v>49325647.437061056</v>
      </c>
      <c r="H97" s="16">
        <v>3747.29</v>
      </c>
      <c r="I97" s="17">
        <v>29970825.419999998</v>
      </c>
      <c r="J97" s="17">
        <v>19354822.017061058</v>
      </c>
      <c r="K97" s="40">
        <v>793855.35177559685</v>
      </c>
      <c r="L97" s="15">
        <v>-294827.41380236333</v>
      </c>
      <c r="M97" s="14">
        <v>19853849.955034293</v>
      </c>
      <c r="N97" s="41">
        <v>8538772.7277397662</v>
      </c>
      <c r="O97" s="456">
        <v>28392622.682774059</v>
      </c>
      <c r="P97" s="458">
        <v>216984.29704000003</v>
      </c>
      <c r="Q97" s="457">
        <v>5130908.8929017968</v>
      </c>
      <c r="R97" s="457">
        <v>-93519.59782431557</v>
      </c>
      <c r="S97" s="147">
        <v>33646996.27489154</v>
      </c>
      <c r="T97" s="42">
        <f t="shared" si="3"/>
        <v>2803916</v>
      </c>
    </row>
    <row r="98" spans="1:20" ht="15" x14ac:dyDescent="0.25">
      <c r="A98" s="39">
        <v>265</v>
      </c>
      <c r="B98" s="38" t="s">
        <v>62</v>
      </c>
      <c r="C98" s="15">
        <v>1096</v>
      </c>
      <c r="D98" s="15">
        <v>4493329.0299999993</v>
      </c>
      <c r="E98" s="15">
        <v>2288369.0815747962</v>
      </c>
      <c r="F98" s="15">
        <v>582254.41007415438</v>
      </c>
      <c r="G98" s="15">
        <v>7363952.521648949</v>
      </c>
      <c r="H98" s="16">
        <v>3747.29</v>
      </c>
      <c r="I98" s="17">
        <v>4107029.84</v>
      </c>
      <c r="J98" s="17">
        <v>3256922.6816489492</v>
      </c>
      <c r="K98" s="40">
        <v>450796.39424065256</v>
      </c>
      <c r="L98" s="15">
        <v>-51459.907774522268</v>
      </c>
      <c r="M98" s="14">
        <v>3656259.1681150794</v>
      </c>
      <c r="N98" s="41">
        <v>1036218.7294874229</v>
      </c>
      <c r="O98" s="456">
        <v>4692477.8976025023</v>
      </c>
      <c r="P98" s="458">
        <v>-2916.2643999999927</v>
      </c>
      <c r="Q98" s="457">
        <v>741067.18605143332</v>
      </c>
      <c r="R98" s="457">
        <v>-13030.957847930073</v>
      </c>
      <c r="S98" s="147">
        <v>5417597.8614060059</v>
      </c>
      <c r="T98" s="42">
        <f t="shared" si="3"/>
        <v>451466</v>
      </c>
    </row>
    <row r="99" spans="1:20" ht="15" x14ac:dyDescent="0.25">
      <c r="A99" s="39">
        <v>271</v>
      </c>
      <c r="B99" s="38" t="s">
        <v>324</v>
      </c>
      <c r="C99" s="15">
        <v>7103</v>
      </c>
      <c r="D99" s="15">
        <v>26495293.019999996</v>
      </c>
      <c r="E99" s="15">
        <v>10003938.816593472</v>
      </c>
      <c r="F99" s="15">
        <v>1673157.8242673147</v>
      </c>
      <c r="G99" s="15">
        <v>38172389.660860777</v>
      </c>
      <c r="H99" s="16">
        <v>3747.29</v>
      </c>
      <c r="I99" s="17">
        <v>26617000.870000001</v>
      </c>
      <c r="J99" s="17">
        <v>11555388.790860776</v>
      </c>
      <c r="K99" s="40">
        <v>221812.2885256607</v>
      </c>
      <c r="L99" s="15">
        <v>-618712.67140710878</v>
      </c>
      <c r="M99" s="14">
        <v>11158488.407979328</v>
      </c>
      <c r="N99" s="41">
        <v>4983751.6373415254</v>
      </c>
      <c r="O99" s="456">
        <v>16142240.045320854</v>
      </c>
      <c r="P99" s="458">
        <v>189215.76968000003</v>
      </c>
      <c r="Q99" s="457">
        <v>4100309.4127819915</v>
      </c>
      <c r="R99" s="457">
        <v>-100277.27157666619</v>
      </c>
      <c r="S99" s="147">
        <v>20331487.95620618</v>
      </c>
      <c r="T99" s="42">
        <f t="shared" si="3"/>
        <v>1694291</v>
      </c>
    </row>
    <row r="100" spans="1:20" ht="15" x14ac:dyDescent="0.25">
      <c r="A100" s="39">
        <v>272</v>
      </c>
      <c r="B100" s="38" t="s">
        <v>325</v>
      </c>
      <c r="C100" s="15">
        <v>47681</v>
      </c>
      <c r="D100" s="15">
        <v>179096187.70999998</v>
      </c>
      <c r="E100" s="15">
        <v>57571214.062623426</v>
      </c>
      <c r="F100" s="15">
        <v>10935098.331249967</v>
      </c>
      <c r="G100" s="15">
        <v>247602500.10387337</v>
      </c>
      <c r="H100" s="16">
        <v>3747.29</v>
      </c>
      <c r="I100" s="17">
        <v>178674534.49000001</v>
      </c>
      <c r="J100" s="17">
        <v>68927965.613873363</v>
      </c>
      <c r="K100" s="40">
        <v>2136787.1581674484</v>
      </c>
      <c r="L100" s="15">
        <v>-2746091.1127070505</v>
      </c>
      <c r="M100" s="14">
        <v>68318661.659333766</v>
      </c>
      <c r="N100" s="41">
        <v>14424603.661677307</v>
      </c>
      <c r="O100" s="456">
        <v>82743265.321011066</v>
      </c>
      <c r="P100" s="458">
        <v>-177664.51752000011</v>
      </c>
      <c r="Q100" s="457">
        <v>21974059.824599721</v>
      </c>
      <c r="R100" s="457">
        <v>-735690.38611525542</v>
      </c>
      <c r="S100" s="147">
        <v>103803970.24197553</v>
      </c>
      <c r="T100" s="42">
        <f t="shared" si="3"/>
        <v>8650331</v>
      </c>
    </row>
    <row r="101" spans="1:20" ht="15" x14ac:dyDescent="0.25">
      <c r="A101" s="39">
        <v>273</v>
      </c>
      <c r="B101" s="38" t="s">
        <v>63</v>
      </c>
      <c r="C101" s="15">
        <v>3846</v>
      </c>
      <c r="D101" s="15">
        <v>13429430.470000001</v>
      </c>
      <c r="E101" s="15">
        <v>5337803.364120028</v>
      </c>
      <c r="F101" s="15">
        <v>2554517.9603929203</v>
      </c>
      <c r="G101" s="15">
        <v>21321751.79451295</v>
      </c>
      <c r="H101" s="16">
        <v>3747.29</v>
      </c>
      <c r="I101" s="17">
        <v>14412077.34</v>
      </c>
      <c r="J101" s="17">
        <v>6909674.45451295</v>
      </c>
      <c r="K101" s="40">
        <v>4515312.5755049894</v>
      </c>
      <c r="L101" s="15">
        <v>-121055.64529494735</v>
      </c>
      <c r="M101" s="14">
        <v>11303931.384722991</v>
      </c>
      <c r="N101" s="41">
        <v>2865494.3870675485</v>
      </c>
      <c r="O101" s="456">
        <v>14169425.77179054</v>
      </c>
      <c r="P101" s="458">
        <v>123976.80120000002</v>
      </c>
      <c r="Q101" s="457">
        <v>2233169.8276394838</v>
      </c>
      <c r="R101" s="457">
        <v>-58362.052414151171</v>
      </c>
      <c r="S101" s="147">
        <v>16468210.348215872</v>
      </c>
      <c r="T101" s="42">
        <f t="shared" si="3"/>
        <v>1372351</v>
      </c>
    </row>
    <row r="102" spans="1:20" ht="15" x14ac:dyDescent="0.25">
      <c r="A102" s="39">
        <v>275</v>
      </c>
      <c r="B102" s="38" t="s">
        <v>64</v>
      </c>
      <c r="C102" s="15">
        <v>2627</v>
      </c>
      <c r="D102" s="15">
        <v>10403694.109999999</v>
      </c>
      <c r="E102" s="15">
        <v>4217706.7333286628</v>
      </c>
      <c r="F102" s="15">
        <v>761755.05775535107</v>
      </c>
      <c r="G102" s="15">
        <v>15383155.901084013</v>
      </c>
      <c r="H102" s="16">
        <v>3747.29</v>
      </c>
      <c r="I102" s="17">
        <v>9844130.8300000001</v>
      </c>
      <c r="J102" s="17">
        <v>5539025.0710840132</v>
      </c>
      <c r="K102" s="40">
        <v>206211.44931213639</v>
      </c>
      <c r="L102" s="15">
        <v>85700.3272629079</v>
      </c>
      <c r="M102" s="14">
        <v>5830936.8476590579</v>
      </c>
      <c r="N102" s="41">
        <v>2529299.4510460175</v>
      </c>
      <c r="O102" s="456">
        <v>8360236.2987050749</v>
      </c>
      <c r="P102" s="458">
        <v>24681.554799999984</v>
      </c>
      <c r="Q102" s="457">
        <v>1609410.036185394</v>
      </c>
      <c r="R102" s="457">
        <v>-34053.407642204118</v>
      </c>
      <c r="S102" s="147">
        <v>9960274.4820482656</v>
      </c>
      <c r="T102" s="42">
        <f t="shared" si="3"/>
        <v>830023</v>
      </c>
    </row>
    <row r="103" spans="1:20" ht="15" x14ac:dyDescent="0.25">
      <c r="A103" s="39">
        <v>276</v>
      </c>
      <c r="B103" s="38" t="s">
        <v>65</v>
      </c>
      <c r="C103" s="15">
        <v>14821</v>
      </c>
      <c r="D103" s="15">
        <v>54109345.389999993</v>
      </c>
      <c r="E103" s="15">
        <v>14660356.526094422</v>
      </c>
      <c r="F103" s="15">
        <v>2644818.1461870149</v>
      </c>
      <c r="G103" s="15">
        <v>71414520.06228143</v>
      </c>
      <c r="H103" s="16">
        <v>3747.29</v>
      </c>
      <c r="I103" s="17">
        <v>55538585.089999996</v>
      </c>
      <c r="J103" s="17">
        <v>15875934.972281434</v>
      </c>
      <c r="K103" s="40">
        <v>130572.25265933141</v>
      </c>
      <c r="L103" s="15">
        <v>-1175985.7569444373</v>
      </c>
      <c r="M103" s="14">
        <v>14830521.467996329</v>
      </c>
      <c r="N103" s="41">
        <v>7404372.0908757923</v>
      </c>
      <c r="O103" s="456">
        <v>22234893.558872122</v>
      </c>
      <c r="P103" s="458">
        <v>-27171.048799999815</v>
      </c>
      <c r="Q103" s="457">
        <v>5917470.8608069839</v>
      </c>
      <c r="R103" s="457">
        <v>-202487.91068045294</v>
      </c>
      <c r="S103" s="147">
        <v>27922705.460198656</v>
      </c>
      <c r="T103" s="42">
        <f t="shared" si="3"/>
        <v>2326892</v>
      </c>
    </row>
    <row r="104" spans="1:20" ht="15" x14ac:dyDescent="0.25">
      <c r="A104" s="39">
        <v>280</v>
      </c>
      <c r="B104" s="38" t="s">
        <v>66</v>
      </c>
      <c r="C104" s="15">
        <v>2077</v>
      </c>
      <c r="D104" s="15">
        <v>7823681.5500000007</v>
      </c>
      <c r="E104" s="15">
        <v>2486318.2457523351</v>
      </c>
      <c r="F104" s="15">
        <v>1328520.6935352646</v>
      </c>
      <c r="G104" s="15">
        <v>11638520.4892876</v>
      </c>
      <c r="H104" s="16">
        <v>3747.29</v>
      </c>
      <c r="I104" s="17">
        <v>7783121.3300000001</v>
      </c>
      <c r="J104" s="17">
        <v>3855399.1592875998</v>
      </c>
      <c r="K104" s="40">
        <v>211158.53585950242</v>
      </c>
      <c r="L104" s="15">
        <v>80331.84291628949</v>
      </c>
      <c r="M104" s="14">
        <v>4146889.5380633916</v>
      </c>
      <c r="N104" s="41">
        <v>2086059.3707985559</v>
      </c>
      <c r="O104" s="456">
        <v>6232948.9088619472</v>
      </c>
      <c r="P104" s="458">
        <v>-569027.20000000007</v>
      </c>
      <c r="Q104" s="457">
        <v>1515941.2239510792</v>
      </c>
      <c r="R104" s="457">
        <v>-25265.778218607724</v>
      </c>
      <c r="S104" s="147">
        <v>7154597.1545944186</v>
      </c>
      <c r="T104" s="42">
        <f t="shared" si="3"/>
        <v>596216</v>
      </c>
    </row>
    <row r="105" spans="1:20" ht="15" x14ac:dyDescent="0.25">
      <c r="A105" s="39">
        <v>284</v>
      </c>
      <c r="B105" s="38" t="s">
        <v>67</v>
      </c>
      <c r="C105" s="15">
        <v>2308</v>
      </c>
      <c r="D105" s="15">
        <v>9534053.8099999987</v>
      </c>
      <c r="E105" s="15">
        <v>3095717.8368127029</v>
      </c>
      <c r="F105" s="15">
        <v>560626.00486720866</v>
      </c>
      <c r="G105" s="15">
        <v>13190397.651679911</v>
      </c>
      <c r="H105" s="16">
        <v>3747.29</v>
      </c>
      <c r="I105" s="17">
        <v>8648745.3200000003</v>
      </c>
      <c r="J105" s="17">
        <v>4541652.3316799104</v>
      </c>
      <c r="K105" s="40">
        <v>100631.1541040619</v>
      </c>
      <c r="L105" s="15">
        <v>-12877.245271733613</v>
      </c>
      <c r="M105" s="14">
        <v>4629406.2405122388</v>
      </c>
      <c r="N105" s="41">
        <v>1895241.577075904</v>
      </c>
      <c r="O105" s="456">
        <v>6524647.8175881431</v>
      </c>
      <c r="P105" s="458">
        <v>990477.19568000012</v>
      </c>
      <c r="Q105" s="457">
        <v>1410050.256586229</v>
      </c>
      <c r="R105" s="457">
        <v>-27492.926986569793</v>
      </c>
      <c r="S105" s="147">
        <v>8897682.3428678028</v>
      </c>
      <c r="T105" s="42">
        <f t="shared" si="3"/>
        <v>741474</v>
      </c>
    </row>
    <row r="106" spans="1:20" ht="15" x14ac:dyDescent="0.25">
      <c r="A106" s="39">
        <v>285</v>
      </c>
      <c r="B106" s="38" t="s">
        <v>68</v>
      </c>
      <c r="C106" s="15">
        <v>52126</v>
      </c>
      <c r="D106" s="15">
        <v>183928003.30000001</v>
      </c>
      <c r="E106" s="15">
        <v>88624422.832191378</v>
      </c>
      <c r="F106" s="15">
        <v>19276588.312380284</v>
      </c>
      <c r="G106" s="15">
        <v>291829014.44457173</v>
      </c>
      <c r="H106" s="16">
        <v>3747.29</v>
      </c>
      <c r="I106" s="17">
        <v>195331238.53999999</v>
      </c>
      <c r="J106" s="17">
        <v>96497775.904571742</v>
      </c>
      <c r="K106" s="40">
        <v>2539854.3059019181</v>
      </c>
      <c r="L106" s="15">
        <v>-5692434.2015998801</v>
      </c>
      <c r="M106" s="14">
        <v>93345196.008873776</v>
      </c>
      <c r="N106" s="41">
        <v>11798305.344222549</v>
      </c>
      <c r="O106" s="456">
        <v>105143501.35309632</v>
      </c>
      <c r="P106" s="458">
        <v>-728198.33352000033</v>
      </c>
      <c r="Q106" s="457">
        <v>22691447.647794202</v>
      </c>
      <c r="R106" s="457">
        <v>-843684.62918372336</v>
      </c>
      <c r="S106" s="147">
        <v>126263066.0381868</v>
      </c>
      <c r="T106" s="42">
        <f t="shared" si="3"/>
        <v>10521922</v>
      </c>
    </row>
    <row r="107" spans="1:20" ht="15" x14ac:dyDescent="0.25">
      <c r="A107" s="39">
        <v>286</v>
      </c>
      <c r="B107" s="38" t="s">
        <v>69</v>
      </c>
      <c r="C107" s="15">
        <v>82113</v>
      </c>
      <c r="D107" s="15">
        <v>295514738.19999999</v>
      </c>
      <c r="E107" s="15">
        <v>118515057.16648351</v>
      </c>
      <c r="F107" s="15">
        <v>20179900.156526461</v>
      </c>
      <c r="G107" s="15">
        <v>434209695.52300996</v>
      </c>
      <c r="H107" s="16">
        <v>3747.29</v>
      </c>
      <c r="I107" s="17">
        <v>307701223.76999998</v>
      </c>
      <c r="J107" s="17">
        <v>126508471.75300997</v>
      </c>
      <c r="K107" s="40">
        <v>3237003.4516735822</v>
      </c>
      <c r="L107" s="15">
        <v>-6674701.4255235046</v>
      </c>
      <c r="M107" s="14">
        <v>123070773.77916005</v>
      </c>
      <c r="N107" s="41">
        <v>17047851.912090316</v>
      </c>
      <c r="O107" s="456">
        <v>140118625.69125038</v>
      </c>
      <c r="P107" s="458">
        <v>-33842.892719999887</v>
      </c>
      <c r="Q107" s="457">
        <v>38203846.610746793</v>
      </c>
      <c r="R107" s="457">
        <v>-1332361.7608804593</v>
      </c>
      <c r="S107" s="147">
        <v>176956267.6483967</v>
      </c>
      <c r="T107" s="42">
        <f t="shared" si="3"/>
        <v>14746356</v>
      </c>
    </row>
    <row r="108" spans="1:20" ht="15" x14ac:dyDescent="0.25">
      <c r="A108" s="39">
        <v>287</v>
      </c>
      <c r="B108" s="38" t="s">
        <v>326</v>
      </c>
      <c r="C108" s="15">
        <v>6486</v>
      </c>
      <c r="D108" s="15">
        <v>25283928.640000001</v>
      </c>
      <c r="E108" s="15">
        <v>9559976.6572585292</v>
      </c>
      <c r="F108" s="15">
        <v>2652688.842935646</v>
      </c>
      <c r="G108" s="15">
        <v>37496594.14019417</v>
      </c>
      <c r="H108" s="16">
        <v>3747.29</v>
      </c>
      <c r="I108" s="17">
        <v>24304922.940000001</v>
      </c>
      <c r="J108" s="17">
        <v>13191671.200194169</v>
      </c>
      <c r="K108" s="40">
        <v>935919.70573190483</v>
      </c>
      <c r="L108" s="15">
        <v>-395432.70182464056</v>
      </c>
      <c r="M108" s="14">
        <v>13732158.204101432</v>
      </c>
      <c r="N108" s="41">
        <v>4137930.0660381964</v>
      </c>
      <c r="O108" s="456">
        <v>17870088.270139627</v>
      </c>
      <c r="P108" s="458">
        <v>731128.82360000024</v>
      </c>
      <c r="Q108" s="457">
        <v>4182338.5217518988</v>
      </c>
      <c r="R108" s="457">
        <v>-93395.053572483797</v>
      </c>
      <c r="S108" s="147">
        <v>22690160.561919045</v>
      </c>
      <c r="T108" s="42">
        <f t="shared" si="3"/>
        <v>1890847</v>
      </c>
    </row>
    <row r="109" spans="1:20" ht="15" x14ac:dyDescent="0.25">
      <c r="A109" s="39">
        <v>288</v>
      </c>
      <c r="B109" s="38" t="s">
        <v>327</v>
      </c>
      <c r="C109" s="15">
        <v>6428</v>
      </c>
      <c r="D109" s="15">
        <v>25612597.149999999</v>
      </c>
      <c r="E109" s="15">
        <v>6663705.9038927183</v>
      </c>
      <c r="F109" s="15">
        <v>2847078.9999903813</v>
      </c>
      <c r="G109" s="15">
        <v>35123382.053883098</v>
      </c>
      <c r="H109" s="16">
        <v>3747.29</v>
      </c>
      <c r="I109" s="17">
        <v>24087580.120000001</v>
      </c>
      <c r="J109" s="17">
        <v>11035801.933883097</v>
      </c>
      <c r="K109" s="40">
        <v>194793.30164199031</v>
      </c>
      <c r="L109" s="15">
        <v>-557372.02211073902</v>
      </c>
      <c r="M109" s="14">
        <v>10673223.213414347</v>
      </c>
      <c r="N109" s="41">
        <v>3897156.2338158959</v>
      </c>
      <c r="O109" s="456">
        <v>14570379.447230242</v>
      </c>
      <c r="P109" s="458">
        <v>-458209.1528000001</v>
      </c>
      <c r="Q109" s="457">
        <v>3806034.4593614056</v>
      </c>
      <c r="R109" s="457">
        <v>-89690.129928432041</v>
      </c>
      <c r="S109" s="147">
        <v>17828514.623863213</v>
      </c>
      <c r="T109" s="42">
        <f t="shared" si="3"/>
        <v>1485710</v>
      </c>
    </row>
    <row r="110" spans="1:20" ht="15" x14ac:dyDescent="0.25">
      <c r="A110" s="39">
        <v>290</v>
      </c>
      <c r="B110" s="38" t="s">
        <v>70</v>
      </c>
      <c r="C110" s="15">
        <v>8190</v>
      </c>
      <c r="D110" s="15">
        <v>30423296.429999996</v>
      </c>
      <c r="E110" s="15">
        <v>14884889.299548969</v>
      </c>
      <c r="F110" s="15">
        <v>5093096.9758627005</v>
      </c>
      <c r="G110" s="15">
        <v>50401282.705411658</v>
      </c>
      <c r="H110" s="16">
        <v>3747.29</v>
      </c>
      <c r="I110" s="17">
        <v>30690305.100000001</v>
      </c>
      <c r="J110" s="17">
        <v>19710977.605411656</v>
      </c>
      <c r="K110" s="40">
        <v>3880415.0123163927</v>
      </c>
      <c r="L110" s="15">
        <v>-15161.50735610642</v>
      </c>
      <c r="M110" s="14">
        <v>23576231.11037194</v>
      </c>
      <c r="N110" s="41">
        <v>6548985.9610700672</v>
      </c>
      <c r="O110" s="456">
        <v>30125217.071442008</v>
      </c>
      <c r="P110" s="458">
        <v>-73973.535999999993</v>
      </c>
      <c r="Q110" s="457">
        <v>5031532.1496374747</v>
      </c>
      <c r="R110" s="457">
        <v>-109102.76557809621</v>
      </c>
      <c r="S110" s="147">
        <v>34973672.919501387</v>
      </c>
      <c r="T110" s="42">
        <f t="shared" si="3"/>
        <v>2914473</v>
      </c>
    </row>
    <row r="111" spans="1:20" ht="15" x14ac:dyDescent="0.25">
      <c r="A111" s="39">
        <v>291</v>
      </c>
      <c r="B111" s="38" t="s">
        <v>71</v>
      </c>
      <c r="C111" s="15">
        <v>2206</v>
      </c>
      <c r="D111" s="15">
        <v>9041001.5799999982</v>
      </c>
      <c r="E111" s="15">
        <v>4130289.7075553671</v>
      </c>
      <c r="F111" s="15">
        <v>906529.66144406097</v>
      </c>
      <c r="G111" s="15">
        <v>14077820.948999425</v>
      </c>
      <c r="H111" s="16">
        <v>3747.29</v>
      </c>
      <c r="I111" s="17">
        <v>8266521.7400000002</v>
      </c>
      <c r="J111" s="17">
        <v>5811299.2089994252</v>
      </c>
      <c r="K111" s="40">
        <v>411106.75416408607</v>
      </c>
      <c r="L111" s="15">
        <v>-163786.90560318192</v>
      </c>
      <c r="M111" s="14">
        <v>6058619.0575603293</v>
      </c>
      <c r="N111" s="41">
        <v>1658640.3337827653</v>
      </c>
      <c r="O111" s="456">
        <v>7717259.3913430944</v>
      </c>
      <c r="P111" s="458">
        <v>0</v>
      </c>
      <c r="Q111" s="457">
        <v>1337874.7729851929</v>
      </c>
      <c r="R111" s="457">
        <v>-32142.941833764726</v>
      </c>
      <c r="S111" s="147">
        <v>9022991.2224945221</v>
      </c>
      <c r="T111" s="42">
        <f t="shared" si="3"/>
        <v>751916</v>
      </c>
    </row>
    <row r="112" spans="1:20" ht="15" x14ac:dyDescent="0.25">
      <c r="A112" s="39">
        <v>297</v>
      </c>
      <c r="B112" s="38" t="s">
        <v>72</v>
      </c>
      <c r="C112" s="15">
        <v>119282</v>
      </c>
      <c r="D112" s="15">
        <v>399615413.16000003</v>
      </c>
      <c r="E112" s="15">
        <v>174308520.67787904</v>
      </c>
      <c r="F112" s="15">
        <v>25772448.929809213</v>
      </c>
      <c r="G112" s="15">
        <v>599696382.76768827</v>
      </c>
      <c r="H112" s="16">
        <v>3747.29</v>
      </c>
      <c r="I112" s="17">
        <v>446984245.77999997</v>
      </c>
      <c r="J112" s="17">
        <v>152712136.9876883</v>
      </c>
      <c r="K112" s="40">
        <v>5267480.8109823354</v>
      </c>
      <c r="L112" s="15">
        <v>-14754825.213628428</v>
      </c>
      <c r="M112" s="14">
        <v>143224792.58504221</v>
      </c>
      <c r="N112" s="41">
        <v>37096757.720914841</v>
      </c>
      <c r="O112" s="456">
        <v>180321550.30595705</v>
      </c>
      <c r="P112" s="458">
        <v>-2793913.5940240021</v>
      </c>
      <c r="Q112" s="457">
        <v>55310854.484189622</v>
      </c>
      <c r="R112" s="457">
        <v>-1798539.4538956604</v>
      </c>
      <c r="S112" s="147">
        <v>231039951.74222702</v>
      </c>
      <c r="T112" s="42">
        <f t="shared" si="3"/>
        <v>19253329</v>
      </c>
    </row>
    <row r="113" spans="1:20" ht="15" x14ac:dyDescent="0.25">
      <c r="A113" s="39">
        <v>300</v>
      </c>
      <c r="B113" s="38" t="s">
        <v>73</v>
      </c>
      <c r="C113" s="15">
        <v>3551</v>
      </c>
      <c r="D113" s="15">
        <v>14569603.73</v>
      </c>
      <c r="E113" s="15">
        <v>6353313.8779094601</v>
      </c>
      <c r="F113" s="15">
        <v>722013.234677325</v>
      </c>
      <c r="G113" s="15">
        <v>21644930.842586786</v>
      </c>
      <c r="H113" s="16">
        <v>3747.29</v>
      </c>
      <c r="I113" s="17">
        <v>13306626.789999999</v>
      </c>
      <c r="J113" s="17">
        <v>8338304.0525867864</v>
      </c>
      <c r="K113" s="40">
        <v>134582.82503414885</v>
      </c>
      <c r="L113" s="15">
        <v>-260595.54627324597</v>
      </c>
      <c r="M113" s="14">
        <v>8212291.331347689</v>
      </c>
      <c r="N113" s="41">
        <v>3231211.7279432197</v>
      </c>
      <c r="O113" s="456">
        <v>11443503.059290908</v>
      </c>
      <c r="P113" s="458">
        <v>236217.41639999993</v>
      </c>
      <c r="Q113" s="457">
        <v>2222126.7340489742</v>
      </c>
      <c r="R113" s="457">
        <v>-41429.898765757163</v>
      </c>
      <c r="S113" s="147">
        <v>13860417.310974125</v>
      </c>
      <c r="T113" s="42">
        <f t="shared" si="3"/>
        <v>1155035</v>
      </c>
    </row>
    <row r="114" spans="1:20" ht="15" x14ac:dyDescent="0.25">
      <c r="A114" s="39">
        <v>301</v>
      </c>
      <c r="B114" s="38" t="s">
        <v>74</v>
      </c>
      <c r="C114" s="15">
        <v>20678</v>
      </c>
      <c r="D114" s="15">
        <v>79602570.969999999</v>
      </c>
      <c r="E114" s="15">
        <v>34743838.542876616</v>
      </c>
      <c r="F114" s="15">
        <v>3789260.2642056048</v>
      </c>
      <c r="G114" s="15">
        <v>118135669.77708222</v>
      </c>
      <c r="H114" s="16">
        <v>3747.29</v>
      </c>
      <c r="I114" s="17">
        <v>77486462.620000005</v>
      </c>
      <c r="J114" s="17">
        <v>40649207.157082215</v>
      </c>
      <c r="K114" s="40">
        <v>711312.88596054027</v>
      </c>
      <c r="L114" s="15">
        <v>-1700336.122834031</v>
      </c>
      <c r="M114" s="14">
        <v>39660183.920208722</v>
      </c>
      <c r="N114" s="41">
        <v>18243635.104118019</v>
      </c>
      <c r="O114" s="456">
        <v>57903819.024326742</v>
      </c>
      <c r="P114" s="458">
        <v>389072.348</v>
      </c>
      <c r="Q114" s="457">
        <v>12537878.408759061</v>
      </c>
      <c r="R114" s="457">
        <v>-247986.53179526579</v>
      </c>
      <c r="S114" s="147">
        <v>70582783.249290541</v>
      </c>
      <c r="T114" s="42">
        <f t="shared" si="3"/>
        <v>5881899</v>
      </c>
    </row>
    <row r="115" spans="1:20" ht="15" x14ac:dyDescent="0.25">
      <c r="A115" s="39">
        <v>304</v>
      </c>
      <c r="B115" s="38" t="s">
        <v>328</v>
      </c>
      <c r="C115" s="15">
        <v>949</v>
      </c>
      <c r="D115" s="15">
        <v>3245711.88</v>
      </c>
      <c r="E115" s="15">
        <v>1401991.7107319038</v>
      </c>
      <c r="F115" s="15">
        <v>654169.46894486202</v>
      </c>
      <c r="G115" s="15">
        <v>5301873.0596767664</v>
      </c>
      <c r="H115" s="16">
        <v>3747.29</v>
      </c>
      <c r="I115" s="17">
        <v>3556178.21</v>
      </c>
      <c r="J115" s="17">
        <v>1745694.8496767664</v>
      </c>
      <c r="K115" s="40">
        <v>140626.71183531298</v>
      </c>
      <c r="L115" s="15">
        <v>-23697.700647541205</v>
      </c>
      <c r="M115" s="14">
        <v>1862623.8608645382</v>
      </c>
      <c r="N115" s="41">
        <v>168854.38402115449</v>
      </c>
      <c r="O115" s="456">
        <v>2031478.2448856928</v>
      </c>
      <c r="P115" s="458">
        <v>-204849.79200000002</v>
      </c>
      <c r="Q115" s="457">
        <v>520342.42106216907</v>
      </c>
      <c r="R115" s="457">
        <v>-16737.724234133395</v>
      </c>
      <c r="S115" s="147">
        <v>2330233.1497137286</v>
      </c>
      <c r="T115" s="42">
        <f t="shared" si="3"/>
        <v>194186</v>
      </c>
    </row>
    <row r="116" spans="1:20" ht="15" x14ac:dyDescent="0.25">
      <c r="A116" s="39">
        <v>305</v>
      </c>
      <c r="B116" s="38" t="s">
        <v>75</v>
      </c>
      <c r="C116" s="15">
        <v>15134</v>
      </c>
      <c r="D116" s="15">
        <v>55539928.619999997</v>
      </c>
      <c r="E116" s="15">
        <v>25257784.942493808</v>
      </c>
      <c r="F116" s="15">
        <v>6018125.8106973991</v>
      </c>
      <c r="G116" s="15">
        <v>86815839.373191208</v>
      </c>
      <c r="H116" s="16">
        <v>3747.29</v>
      </c>
      <c r="I116" s="17">
        <v>56711486.859999999</v>
      </c>
      <c r="J116" s="17">
        <v>30104352.513191208</v>
      </c>
      <c r="K116" s="40">
        <v>3240993.9419477014</v>
      </c>
      <c r="L116" s="15">
        <v>-1598417.6767005378</v>
      </c>
      <c r="M116" s="14">
        <v>31746928.778438374</v>
      </c>
      <c r="N116" s="41">
        <v>11126365.781143526</v>
      </c>
      <c r="O116" s="456">
        <v>42873294.559581898</v>
      </c>
      <c r="P116" s="458">
        <v>-28522.488399999973</v>
      </c>
      <c r="Q116" s="457">
        <v>8242952.6882591369</v>
      </c>
      <c r="R116" s="457">
        <v>-200184.2535880543</v>
      </c>
      <c r="S116" s="147">
        <v>50887540.505852982</v>
      </c>
      <c r="T116" s="42">
        <f t="shared" si="3"/>
        <v>4240628</v>
      </c>
    </row>
    <row r="117" spans="1:20" ht="15" x14ac:dyDescent="0.25">
      <c r="A117" s="39">
        <v>309</v>
      </c>
      <c r="B117" s="38" t="s">
        <v>76</v>
      </c>
      <c r="C117" s="15">
        <v>6688</v>
      </c>
      <c r="D117" s="15">
        <v>24701766.600000001</v>
      </c>
      <c r="E117" s="15">
        <v>11804316.130694</v>
      </c>
      <c r="F117" s="15">
        <v>2006950.6079558171</v>
      </c>
      <c r="G117" s="15">
        <v>38513033.338649824</v>
      </c>
      <c r="H117" s="16">
        <v>3747.29</v>
      </c>
      <c r="I117" s="17">
        <v>25061875.52</v>
      </c>
      <c r="J117" s="17">
        <v>13451157.818649825</v>
      </c>
      <c r="K117" s="40">
        <v>418391.66131347173</v>
      </c>
      <c r="L117" s="15">
        <v>-776447.06747364439</v>
      </c>
      <c r="M117" s="14">
        <v>13093102.412489653</v>
      </c>
      <c r="N117" s="41">
        <v>6340984.6906826152</v>
      </c>
      <c r="O117" s="456">
        <v>19434087.103172269</v>
      </c>
      <c r="P117" s="458">
        <v>22533.477119999996</v>
      </c>
      <c r="Q117" s="457">
        <v>3719177.5360080129</v>
      </c>
      <c r="R117" s="457">
        <v>-83030.329598424796</v>
      </c>
      <c r="S117" s="147">
        <v>23092767.786701858</v>
      </c>
      <c r="T117" s="42">
        <f t="shared" si="3"/>
        <v>1924397</v>
      </c>
    </row>
    <row r="118" spans="1:20" ht="15" x14ac:dyDescent="0.25">
      <c r="A118" s="39">
        <v>312</v>
      </c>
      <c r="B118" s="38" t="s">
        <v>77</v>
      </c>
      <c r="C118" s="15">
        <v>1313</v>
      </c>
      <c r="D118" s="15">
        <v>5164571.8199999994</v>
      </c>
      <c r="E118" s="15">
        <v>2163093.2981393882</v>
      </c>
      <c r="F118" s="15">
        <v>573963.2436109772</v>
      </c>
      <c r="G118" s="15">
        <v>7901628.3617503652</v>
      </c>
      <c r="H118" s="16">
        <v>3747.29</v>
      </c>
      <c r="I118" s="17">
        <v>4920191.7699999996</v>
      </c>
      <c r="J118" s="17">
        <v>2981436.5917503657</v>
      </c>
      <c r="K118" s="40">
        <v>303438.83253666584</v>
      </c>
      <c r="L118" s="15">
        <v>-123314.1952387964</v>
      </c>
      <c r="M118" s="14">
        <v>3161561.2290482349</v>
      </c>
      <c r="N118" s="41">
        <v>1186934.5902504206</v>
      </c>
      <c r="O118" s="456">
        <v>4348495.8192986557</v>
      </c>
      <c r="P118" s="458">
        <v>123834.54440000001</v>
      </c>
      <c r="Q118" s="457">
        <v>852326.94501393894</v>
      </c>
      <c r="R118" s="457">
        <v>-17772.455499940803</v>
      </c>
      <c r="S118" s="147">
        <v>5306884.8532126537</v>
      </c>
      <c r="T118" s="42">
        <f t="shared" si="3"/>
        <v>442240</v>
      </c>
    </row>
    <row r="119" spans="1:20" ht="15" x14ac:dyDescent="0.25">
      <c r="A119" s="39">
        <v>316</v>
      </c>
      <c r="B119" s="38" t="s">
        <v>78</v>
      </c>
      <c r="C119" s="15">
        <v>4368</v>
      </c>
      <c r="D119" s="15">
        <v>15122713.390000001</v>
      </c>
      <c r="E119" s="15">
        <v>5384192.6641502436</v>
      </c>
      <c r="F119" s="15">
        <v>1200548.2148959003</v>
      </c>
      <c r="G119" s="15">
        <v>21707454.269046146</v>
      </c>
      <c r="H119" s="16">
        <v>3747.29</v>
      </c>
      <c r="I119" s="17">
        <v>16368162.720000001</v>
      </c>
      <c r="J119" s="17">
        <v>5339291.5490461458</v>
      </c>
      <c r="K119" s="40">
        <v>170237.7071229323</v>
      </c>
      <c r="L119" s="15">
        <v>-530083.55540806393</v>
      </c>
      <c r="M119" s="14">
        <v>4979445.7007610137</v>
      </c>
      <c r="N119" s="41">
        <v>2495020.3894321937</v>
      </c>
      <c r="O119" s="456">
        <v>7474466.0901932074</v>
      </c>
      <c r="P119" s="458">
        <v>-162599.52240000002</v>
      </c>
      <c r="Q119" s="457">
        <v>2385681.2478552614</v>
      </c>
      <c r="R119" s="457">
        <v>-62028.157098656928</v>
      </c>
      <c r="S119" s="147">
        <v>9635519.6585498117</v>
      </c>
      <c r="T119" s="42">
        <f t="shared" si="3"/>
        <v>802960</v>
      </c>
    </row>
    <row r="120" spans="1:20" ht="15" x14ac:dyDescent="0.25">
      <c r="A120" s="39">
        <v>317</v>
      </c>
      <c r="B120" s="38" t="s">
        <v>79</v>
      </c>
      <c r="C120" s="15">
        <v>2576</v>
      </c>
      <c r="D120" s="15">
        <v>10319291.779999999</v>
      </c>
      <c r="E120" s="15">
        <v>4797466.0051027127</v>
      </c>
      <c r="F120" s="15">
        <v>912789.57838863786</v>
      </c>
      <c r="G120" s="15">
        <v>16029547.363491349</v>
      </c>
      <c r="H120" s="16">
        <v>3747.29</v>
      </c>
      <c r="I120" s="17">
        <v>9653019.0399999991</v>
      </c>
      <c r="J120" s="17">
        <v>6376528.3234913498</v>
      </c>
      <c r="K120" s="40">
        <v>634746.80545123934</v>
      </c>
      <c r="L120" s="15">
        <v>-91778.596297168755</v>
      </c>
      <c r="M120" s="14">
        <v>6919496.5326454202</v>
      </c>
      <c r="N120" s="41">
        <v>3227163.2573895222</v>
      </c>
      <c r="O120" s="456">
        <v>10146659.790034942</v>
      </c>
      <c r="P120" s="458">
        <v>-9204.0149600000004</v>
      </c>
      <c r="Q120" s="457">
        <v>1712270.1413303337</v>
      </c>
      <c r="R120" s="457">
        <v>-27502.324661659502</v>
      </c>
      <c r="S120" s="147">
        <v>11822223.591743616</v>
      </c>
      <c r="T120" s="42">
        <f t="shared" si="3"/>
        <v>985185</v>
      </c>
    </row>
    <row r="121" spans="1:20" ht="15" x14ac:dyDescent="0.25">
      <c r="A121" s="39">
        <v>320</v>
      </c>
      <c r="B121" s="38" t="s">
        <v>80</v>
      </c>
      <c r="C121" s="15">
        <v>7274</v>
      </c>
      <c r="D121" s="15">
        <v>27658595.709999997</v>
      </c>
      <c r="E121" s="15">
        <v>12713222.412248293</v>
      </c>
      <c r="F121" s="15">
        <v>3867822.6436300538</v>
      </c>
      <c r="G121" s="15">
        <v>44239640.76587835</v>
      </c>
      <c r="H121" s="16">
        <v>3747.29</v>
      </c>
      <c r="I121" s="17">
        <v>27257787.460000001</v>
      </c>
      <c r="J121" s="17">
        <v>16981853.305878349</v>
      </c>
      <c r="K121" s="40">
        <v>3538662.1314614969</v>
      </c>
      <c r="L121" s="15">
        <v>-285174.05843055592</v>
      </c>
      <c r="M121" s="14">
        <v>20235341.37890929</v>
      </c>
      <c r="N121" s="41">
        <v>4466908.3688184964</v>
      </c>
      <c r="O121" s="456">
        <v>24702249.747727785</v>
      </c>
      <c r="P121" s="458">
        <v>-158502.52656</v>
      </c>
      <c r="Q121" s="457">
        <v>3958060.6092535141</v>
      </c>
      <c r="R121" s="457">
        <v>-115215.43693943933</v>
      </c>
      <c r="S121" s="147">
        <v>28386592.393481858</v>
      </c>
      <c r="T121" s="42">
        <f t="shared" si="3"/>
        <v>2365549</v>
      </c>
    </row>
    <row r="122" spans="1:20" ht="15" x14ac:dyDescent="0.25">
      <c r="A122" s="39">
        <v>322</v>
      </c>
      <c r="B122" s="38" t="s">
        <v>329</v>
      </c>
      <c r="C122" s="15">
        <v>6640</v>
      </c>
      <c r="D122" s="15">
        <v>25807505.66</v>
      </c>
      <c r="E122" s="15">
        <v>8077654.6736864671</v>
      </c>
      <c r="F122" s="15">
        <v>5779315.5584265478</v>
      </c>
      <c r="G122" s="15">
        <v>39664475.892113015</v>
      </c>
      <c r="H122" s="16">
        <v>3747.29</v>
      </c>
      <c r="I122" s="17">
        <v>24882005.600000001</v>
      </c>
      <c r="J122" s="17">
        <v>14782470.292113014</v>
      </c>
      <c r="K122" s="40">
        <v>728173.79400101886</v>
      </c>
      <c r="L122" s="15">
        <v>-281757.59875829861</v>
      </c>
      <c r="M122" s="14">
        <v>15228886.487355733</v>
      </c>
      <c r="N122" s="41">
        <v>5081543.8157423791</v>
      </c>
      <c r="O122" s="456">
        <v>20310430.303098112</v>
      </c>
      <c r="P122" s="458">
        <v>86776.648000000001</v>
      </c>
      <c r="Q122" s="457">
        <v>3655852.225205204</v>
      </c>
      <c r="R122" s="457">
        <v>-89319.513253868965</v>
      </c>
      <c r="S122" s="147">
        <v>23963739.663049445</v>
      </c>
      <c r="T122" s="42">
        <f t="shared" si="3"/>
        <v>1996978</v>
      </c>
    </row>
    <row r="123" spans="1:20" ht="15" x14ac:dyDescent="0.25">
      <c r="A123" s="39">
        <v>398</v>
      </c>
      <c r="B123" s="38" t="s">
        <v>330</v>
      </c>
      <c r="C123" s="15">
        <v>119823</v>
      </c>
      <c r="D123" s="15">
        <v>412610162.00999999</v>
      </c>
      <c r="E123" s="15">
        <v>154311459.13655475</v>
      </c>
      <c r="F123" s="15">
        <v>38154878.418313235</v>
      </c>
      <c r="G123" s="15">
        <v>605076499.56486797</v>
      </c>
      <c r="H123" s="16">
        <v>3747.29</v>
      </c>
      <c r="I123" s="17">
        <v>449011529.67000002</v>
      </c>
      <c r="J123" s="17">
        <v>156064969.89486796</v>
      </c>
      <c r="K123" s="40">
        <v>5506240.1729794024</v>
      </c>
      <c r="L123" s="15">
        <v>-13131193.137476126</v>
      </c>
      <c r="M123" s="14">
        <v>148440016.93037125</v>
      </c>
      <c r="N123" s="41">
        <v>29237873.768306416</v>
      </c>
      <c r="O123" s="456">
        <v>177677890.69867766</v>
      </c>
      <c r="P123" s="458">
        <v>-6783627.890871997</v>
      </c>
      <c r="Q123" s="457">
        <v>52938778.911145605</v>
      </c>
      <c r="R123" s="457">
        <v>-1865781.5573604093</v>
      </c>
      <c r="S123" s="147">
        <v>221967260.16159084</v>
      </c>
      <c r="T123" s="42">
        <f t="shared" si="3"/>
        <v>18497272</v>
      </c>
    </row>
    <row r="124" spans="1:20" ht="15" x14ac:dyDescent="0.25">
      <c r="A124" s="39">
        <v>399</v>
      </c>
      <c r="B124" s="38" t="s">
        <v>331</v>
      </c>
      <c r="C124" s="15">
        <v>8017</v>
      </c>
      <c r="D124" s="15">
        <v>31098664.469999999</v>
      </c>
      <c r="E124" s="15">
        <v>9342325.3640199248</v>
      </c>
      <c r="F124" s="15">
        <v>1177291.6446690336</v>
      </c>
      <c r="G124" s="15">
        <v>41618281.478688955</v>
      </c>
      <c r="H124" s="16">
        <v>3747.29</v>
      </c>
      <c r="I124" s="17">
        <v>30042023.93</v>
      </c>
      <c r="J124" s="17">
        <v>11576257.548688956</v>
      </c>
      <c r="K124" s="40">
        <v>75290.526398479065</v>
      </c>
      <c r="L124" s="15">
        <v>-773613.25809603347</v>
      </c>
      <c r="M124" s="14">
        <v>10877934.816991402</v>
      </c>
      <c r="N124" s="41">
        <v>3509864.0567030446</v>
      </c>
      <c r="O124" s="456">
        <v>14387798.873694446</v>
      </c>
      <c r="P124" s="458">
        <v>-62336.929759999999</v>
      </c>
      <c r="Q124" s="457">
        <v>3823276.9630198264</v>
      </c>
      <c r="R124" s="457">
        <v>-119516.29473345264</v>
      </c>
      <c r="S124" s="147">
        <v>18029222.612220816</v>
      </c>
      <c r="T124" s="42">
        <f t="shared" si="3"/>
        <v>1502435</v>
      </c>
    </row>
    <row r="125" spans="1:20" ht="15" x14ac:dyDescent="0.25">
      <c r="A125" s="39">
        <v>400</v>
      </c>
      <c r="B125" s="38" t="s">
        <v>81</v>
      </c>
      <c r="C125" s="15">
        <v>8588</v>
      </c>
      <c r="D125" s="15">
        <v>32021132.960000001</v>
      </c>
      <c r="E125" s="15">
        <v>11057890.346275764</v>
      </c>
      <c r="F125" s="15">
        <v>2519817.5912290812</v>
      </c>
      <c r="G125" s="15">
        <v>45598840.897504844</v>
      </c>
      <c r="H125" s="16">
        <v>3747.29</v>
      </c>
      <c r="I125" s="17">
        <v>32181726.52</v>
      </c>
      <c r="J125" s="17">
        <v>13417114.377504844</v>
      </c>
      <c r="K125" s="40">
        <v>340963.45896594186</v>
      </c>
      <c r="L125" s="15">
        <v>-676547.13144367211</v>
      </c>
      <c r="M125" s="14">
        <v>13081530.705027115</v>
      </c>
      <c r="N125" s="41">
        <v>5054832.6659202222</v>
      </c>
      <c r="O125" s="456">
        <v>18136363.370947339</v>
      </c>
      <c r="P125" s="458">
        <v>260258.81560000003</v>
      </c>
      <c r="Q125" s="457">
        <v>4765551.8961486379</v>
      </c>
      <c r="R125" s="457">
        <v>-114307.70045511523</v>
      </c>
      <c r="S125" s="147">
        <v>23047866.382240862</v>
      </c>
      <c r="T125" s="42">
        <f t="shared" si="3"/>
        <v>1920656</v>
      </c>
    </row>
    <row r="126" spans="1:20" ht="15" x14ac:dyDescent="0.25">
      <c r="A126" s="39">
        <v>402</v>
      </c>
      <c r="B126" s="38" t="s">
        <v>82</v>
      </c>
      <c r="C126" s="15">
        <v>9485</v>
      </c>
      <c r="D126" s="15">
        <v>35360540.640000001</v>
      </c>
      <c r="E126" s="15">
        <v>16743305.031095525</v>
      </c>
      <c r="F126" s="15">
        <v>2390023.9550598133</v>
      </c>
      <c r="G126" s="15">
        <v>54493869.626155339</v>
      </c>
      <c r="H126" s="16">
        <v>3747.29</v>
      </c>
      <c r="I126" s="17">
        <v>35543045.649999999</v>
      </c>
      <c r="J126" s="17">
        <v>18950823.976155341</v>
      </c>
      <c r="K126" s="40">
        <v>269250.82687646837</v>
      </c>
      <c r="L126" s="15">
        <v>-633164.39232737082</v>
      </c>
      <c r="M126" s="14">
        <v>18586910.410704438</v>
      </c>
      <c r="N126" s="41">
        <v>8731021.2124372553</v>
      </c>
      <c r="O126" s="456">
        <v>27317931.623141691</v>
      </c>
      <c r="P126" s="458">
        <v>87075.387280000024</v>
      </c>
      <c r="Q126" s="457">
        <v>5426623.3358531585</v>
      </c>
      <c r="R126" s="457">
        <v>-116786.63848613172</v>
      </c>
      <c r="S126" s="147">
        <v>32714843.707788717</v>
      </c>
      <c r="T126" s="42">
        <f t="shared" si="3"/>
        <v>2726237</v>
      </c>
    </row>
    <row r="127" spans="1:20" ht="15" x14ac:dyDescent="0.25">
      <c r="A127" s="39">
        <v>403</v>
      </c>
      <c r="B127" s="38" t="s">
        <v>83</v>
      </c>
      <c r="C127" s="15">
        <v>2996</v>
      </c>
      <c r="D127" s="15">
        <v>11897261.939999999</v>
      </c>
      <c r="E127" s="15">
        <v>5358569.0492782611</v>
      </c>
      <c r="F127" s="15">
        <v>831083.2299153218</v>
      </c>
      <c r="G127" s="15">
        <v>18086914.219193581</v>
      </c>
      <c r="H127" s="16">
        <v>3747.29</v>
      </c>
      <c r="I127" s="17">
        <v>11226880.84</v>
      </c>
      <c r="J127" s="17">
        <v>6860033.3791935816</v>
      </c>
      <c r="K127" s="40">
        <v>105955.82561117107</v>
      </c>
      <c r="L127" s="15">
        <v>-237303.55086689114</v>
      </c>
      <c r="M127" s="14">
        <v>6728685.6539378623</v>
      </c>
      <c r="N127" s="41">
        <v>3075386.2973232982</v>
      </c>
      <c r="O127" s="456">
        <v>9804071.9512611609</v>
      </c>
      <c r="P127" s="458">
        <v>-73290.703360000014</v>
      </c>
      <c r="Q127" s="457">
        <v>1992954.0774742807</v>
      </c>
      <c r="R127" s="457">
        <v>-36315.173931515601</v>
      </c>
      <c r="S127" s="147">
        <v>11687420.151443925</v>
      </c>
      <c r="T127" s="42">
        <f t="shared" si="3"/>
        <v>973952</v>
      </c>
    </row>
    <row r="128" spans="1:20" ht="15" x14ac:dyDescent="0.25">
      <c r="A128" s="39">
        <v>405</v>
      </c>
      <c r="B128" s="38" t="s">
        <v>332</v>
      </c>
      <c r="C128" s="15">
        <v>72634</v>
      </c>
      <c r="D128" s="15">
        <v>249650132.46000001</v>
      </c>
      <c r="E128" s="15">
        <v>88483161.111162484</v>
      </c>
      <c r="F128" s="15">
        <v>21388969.363812268</v>
      </c>
      <c r="G128" s="15">
        <v>359522262.93497473</v>
      </c>
      <c r="H128" s="16">
        <v>3747.29</v>
      </c>
      <c r="I128" s="17">
        <v>272180661.86000001</v>
      </c>
      <c r="J128" s="17">
        <v>87341601.074974716</v>
      </c>
      <c r="K128" s="40">
        <v>3433955.8707206119</v>
      </c>
      <c r="L128" s="15">
        <v>-7218404.809321424</v>
      </c>
      <c r="M128" s="14">
        <v>83557152.136373907</v>
      </c>
      <c r="N128" s="41">
        <v>19581299.862931471</v>
      </c>
      <c r="O128" s="456">
        <v>103138451.99930538</v>
      </c>
      <c r="P128" s="458">
        <v>-1807214.7389520006</v>
      </c>
      <c r="Q128" s="457">
        <v>33619357.472241357</v>
      </c>
      <c r="R128" s="457">
        <v>-1150169.0421082105</v>
      </c>
      <c r="S128" s="147">
        <v>133800425.69048654</v>
      </c>
      <c r="T128" s="42">
        <f t="shared" si="3"/>
        <v>11150035</v>
      </c>
    </row>
    <row r="129" spans="1:20" ht="15" x14ac:dyDescent="0.25">
      <c r="A129" s="39">
        <v>407</v>
      </c>
      <c r="B129" s="38" t="s">
        <v>333</v>
      </c>
      <c r="C129" s="15">
        <v>2606</v>
      </c>
      <c r="D129" s="15">
        <v>10193915.149999999</v>
      </c>
      <c r="E129" s="15">
        <v>3523027.2077757702</v>
      </c>
      <c r="F129" s="15">
        <v>1181181.0149471383</v>
      </c>
      <c r="G129" s="15">
        <v>14898123.372722907</v>
      </c>
      <c r="H129" s="16">
        <v>3747.29</v>
      </c>
      <c r="I129" s="17">
        <v>9765437.7400000002</v>
      </c>
      <c r="J129" s="17">
        <v>5132685.6327229068</v>
      </c>
      <c r="K129" s="40">
        <v>81376.453851981074</v>
      </c>
      <c r="L129" s="15">
        <v>-227738.16343223082</v>
      </c>
      <c r="M129" s="14">
        <v>4986323.9231426567</v>
      </c>
      <c r="N129" s="41">
        <v>1963775.727420884</v>
      </c>
      <c r="O129" s="456">
        <v>6950099.6505635409</v>
      </c>
      <c r="P129" s="458">
        <v>-854749.9828</v>
      </c>
      <c r="Q129" s="457">
        <v>1660721.0531347694</v>
      </c>
      <c r="R129" s="457">
        <v>-33329.090065833327</v>
      </c>
      <c r="S129" s="147">
        <v>7722741.6308324775</v>
      </c>
      <c r="T129" s="42">
        <f t="shared" si="3"/>
        <v>643562</v>
      </c>
    </row>
    <row r="130" spans="1:20" ht="15" x14ac:dyDescent="0.25">
      <c r="A130" s="39">
        <v>408</v>
      </c>
      <c r="B130" s="38" t="s">
        <v>334</v>
      </c>
      <c r="C130" s="15">
        <v>14278</v>
      </c>
      <c r="D130" s="15">
        <v>55849525.890000001</v>
      </c>
      <c r="E130" s="15">
        <v>20369592.62212798</v>
      </c>
      <c r="F130" s="15">
        <v>2512185.9786065482</v>
      </c>
      <c r="G130" s="15">
        <v>78731304.490734532</v>
      </c>
      <c r="H130" s="16">
        <v>3747.29</v>
      </c>
      <c r="I130" s="17">
        <v>53503806.619999997</v>
      </c>
      <c r="J130" s="17">
        <v>25227497.870734535</v>
      </c>
      <c r="K130" s="40">
        <v>410695.01655973081</v>
      </c>
      <c r="L130" s="15">
        <v>-1236754.567947417</v>
      </c>
      <c r="M130" s="14">
        <v>24401438.319346849</v>
      </c>
      <c r="N130" s="41">
        <v>9857432.1709469799</v>
      </c>
      <c r="O130" s="456">
        <v>34258870.490293831</v>
      </c>
      <c r="P130" s="458">
        <v>-56219.887359999964</v>
      </c>
      <c r="Q130" s="457">
        <v>7433329.711121357</v>
      </c>
      <c r="R130" s="457">
        <v>-190777.35821784748</v>
      </c>
      <c r="S130" s="147">
        <v>41445202.955837339</v>
      </c>
      <c r="T130" s="42">
        <f t="shared" si="3"/>
        <v>3453767</v>
      </c>
    </row>
    <row r="131" spans="1:20" ht="15" x14ac:dyDescent="0.25">
      <c r="A131" s="39">
        <v>410</v>
      </c>
      <c r="B131" s="38" t="s">
        <v>84</v>
      </c>
      <c r="C131" s="15">
        <v>18903</v>
      </c>
      <c r="D131" s="15">
        <v>74512407.359999999</v>
      </c>
      <c r="E131" s="15">
        <v>20767324.991075043</v>
      </c>
      <c r="F131" s="15">
        <v>2963412.5391007625</v>
      </c>
      <c r="G131" s="15">
        <v>98243144.890175804</v>
      </c>
      <c r="H131" s="16">
        <v>3747.29</v>
      </c>
      <c r="I131" s="17">
        <v>70835022.870000005</v>
      </c>
      <c r="J131" s="17">
        <v>27408122.0201758</v>
      </c>
      <c r="K131" s="40">
        <v>452533.75972926425</v>
      </c>
      <c r="L131" s="15">
        <v>-1582743.5805511395</v>
      </c>
      <c r="M131" s="14">
        <v>26277912.199353922</v>
      </c>
      <c r="N131" s="41">
        <v>11068446.376815723</v>
      </c>
      <c r="O131" s="456">
        <v>37346358.576169647</v>
      </c>
      <c r="P131" s="458">
        <v>59363.76264000003</v>
      </c>
      <c r="Q131" s="457">
        <v>7833303.5713624191</v>
      </c>
      <c r="R131" s="457">
        <v>-266914.56904606876</v>
      </c>
      <c r="S131" s="147">
        <v>44972111.341125995</v>
      </c>
      <c r="T131" s="42">
        <f t="shared" si="3"/>
        <v>3747676</v>
      </c>
    </row>
    <row r="132" spans="1:20" ht="15" x14ac:dyDescent="0.25">
      <c r="A132" s="39">
        <v>416</v>
      </c>
      <c r="B132" s="38" t="s">
        <v>85</v>
      </c>
      <c r="C132" s="15">
        <v>2971</v>
      </c>
      <c r="D132" s="15">
        <v>11257670.34</v>
      </c>
      <c r="E132" s="15">
        <v>3293053.1082292832</v>
      </c>
      <c r="F132" s="15">
        <v>585857.4795865519</v>
      </c>
      <c r="G132" s="15">
        <v>15136580.927815836</v>
      </c>
      <c r="H132" s="16">
        <v>3747.29</v>
      </c>
      <c r="I132" s="17">
        <v>11133198.59</v>
      </c>
      <c r="J132" s="17">
        <v>4003382.3378158361</v>
      </c>
      <c r="K132" s="40">
        <v>10412.664023416093</v>
      </c>
      <c r="L132" s="15">
        <v>-241528.18154053862</v>
      </c>
      <c r="M132" s="14">
        <v>3772266.8202987136</v>
      </c>
      <c r="N132" s="41">
        <v>2171309.3039978505</v>
      </c>
      <c r="O132" s="456">
        <v>5943576.1242965646</v>
      </c>
      <c r="P132" s="458">
        <v>30627.889039999995</v>
      </c>
      <c r="Q132" s="457">
        <v>1504142.0308066614</v>
      </c>
      <c r="R132" s="457">
        <v>-42696.178396973795</v>
      </c>
      <c r="S132" s="147">
        <v>7435649.8657462522</v>
      </c>
      <c r="T132" s="42">
        <f t="shared" si="3"/>
        <v>619637</v>
      </c>
    </row>
    <row r="133" spans="1:20" ht="15" x14ac:dyDescent="0.25">
      <c r="A133" s="39">
        <v>418</v>
      </c>
      <c r="B133" s="38" t="s">
        <v>86</v>
      </c>
      <c r="C133" s="15">
        <v>23523</v>
      </c>
      <c r="D133" s="15">
        <v>89852028.260000005</v>
      </c>
      <c r="E133" s="15">
        <v>19785174.495872788</v>
      </c>
      <c r="F133" s="15">
        <v>3008425.274550207</v>
      </c>
      <c r="G133" s="15">
        <v>112645628.03042299</v>
      </c>
      <c r="H133" s="16">
        <v>3747.29</v>
      </c>
      <c r="I133" s="17">
        <v>88147502.670000002</v>
      </c>
      <c r="J133" s="17">
        <v>24498125.360422984</v>
      </c>
      <c r="K133" s="40">
        <v>527371.06745997956</v>
      </c>
      <c r="L133" s="15">
        <v>-1943952.322140831</v>
      </c>
      <c r="M133" s="14">
        <v>23081544.10574213</v>
      </c>
      <c r="N133" s="41">
        <v>229152.01392498217</v>
      </c>
      <c r="O133" s="456">
        <v>23310696.119667113</v>
      </c>
      <c r="P133" s="458">
        <v>-255208.69919999997</v>
      </c>
      <c r="Q133" s="457">
        <v>8134285.1958563859</v>
      </c>
      <c r="R133" s="457">
        <v>-376134.58970495802</v>
      </c>
      <c r="S133" s="147">
        <v>30813638.02661854</v>
      </c>
      <c r="T133" s="42">
        <f t="shared" si="3"/>
        <v>2567803</v>
      </c>
    </row>
    <row r="134" spans="1:20" ht="15" x14ac:dyDescent="0.25">
      <c r="A134" s="39">
        <v>420</v>
      </c>
      <c r="B134" s="38" t="s">
        <v>87</v>
      </c>
      <c r="C134" s="15">
        <v>9454</v>
      </c>
      <c r="D134" s="15">
        <v>35746789.100000001</v>
      </c>
      <c r="E134" s="15">
        <v>16520109.309608955</v>
      </c>
      <c r="F134" s="15">
        <v>2266851.2416050769</v>
      </c>
      <c r="G134" s="15">
        <v>54533749.651214033</v>
      </c>
      <c r="H134" s="16">
        <v>3747.29</v>
      </c>
      <c r="I134" s="17">
        <v>35426879.659999996</v>
      </c>
      <c r="J134" s="17">
        <v>19106869.991214037</v>
      </c>
      <c r="K134" s="40">
        <v>256059.40226393464</v>
      </c>
      <c r="L134" s="15">
        <v>-1015537.3159341739</v>
      </c>
      <c r="M134" s="14">
        <v>18347392.077543799</v>
      </c>
      <c r="N134" s="41">
        <v>5247880.8618670823</v>
      </c>
      <c r="O134" s="456">
        <v>23595272.93941088</v>
      </c>
      <c r="P134" s="458">
        <v>-36303.935360000032</v>
      </c>
      <c r="Q134" s="457">
        <v>5034419.1436204799</v>
      </c>
      <c r="R134" s="457">
        <v>-134174.61001270614</v>
      </c>
      <c r="S134" s="147">
        <v>28459213.537658654</v>
      </c>
      <c r="T134" s="42">
        <f t="shared" si="3"/>
        <v>2371601</v>
      </c>
    </row>
    <row r="135" spans="1:20" ht="15" x14ac:dyDescent="0.25">
      <c r="A135" s="39">
        <v>421</v>
      </c>
      <c r="B135" s="38" t="s">
        <v>88</v>
      </c>
      <c r="C135" s="15">
        <v>719</v>
      </c>
      <c r="D135" s="15">
        <v>2785918.47</v>
      </c>
      <c r="E135" s="15">
        <v>1266991.7771966008</v>
      </c>
      <c r="F135" s="15">
        <v>454869.09259120934</v>
      </c>
      <c r="G135" s="15">
        <v>4507779.3397878101</v>
      </c>
      <c r="H135" s="16">
        <v>3747.29</v>
      </c>
      <c r="I135" s="17">
        <v>2694301.51</v>
      </c>
      <c r="J135" s="17">
        <v>1813477.8297878103</v>
      </c>
      <c r="K135" s="40">
        <v>169263.62249622174</v>
      </c>
      <c r="L135" s="15">
        <v>-4465.1077196858023</v>
      </c>
      <c r="M135" s="14">
        <v>1978276.3445643461</v>
      </c>
      <c r="N135" s="41">
        <v>635671.7115857841</v>
      </c>
      <c r="O135" s="456">
        <v>2613948.05615013</v>
      </c>
      <c r="P135" s="458">
        <v>-11380.544000000002</v>
      </c>
      <c r="Q135" s="457">
        <v>514776.61284384556</v>
      </c>
      <c r="R135" s="457">
        <v>-8683.9229134787201</v>
      </c>
      <c r="S135" s="147">
        <v>3108660.2020804966</v>
      </c>
      <c r="T135" s="42">
        <f t="shared" si="3"/>
        <v>259055</v>
      </c>
    </row>
    <row r="136" spans="1:20" ht="15" x14ac:dyDescent="0.25">
      <c r="A136" s="39">
        <v>422</v>
      </c>
      <c r="B136" s="38" t="s">
        <v>89</v>
      </c>
      <c r="C136" s="15">
        <v>10884</v>
      </c>
      <c r="D136" s="15">
        <v>39619712.809999995</v>
      </c>
      <c r="E136" s="15">
        <v>20922661.669984296</v>
      </c>
      <c r="F136" s="15">
        <v>5475060.6665809005</v>
      </c>
      <c r="G136" s="15">
        <v>66017435.146565191</v>
      </c>
      <c r="H136" s="16">
        <v>3747.29</v>
      </c>
      <c r="I136" s="17">
        <v>40785504.359999999</v>
      </c>
      <c r="J136" s="17">
        <v>25231930.786565192</v>
      </c>
      <c r="K136" s="40">
        <v>2612224.6925705168</v>
      </c>
      <c r="L136" s="15">
        <v>-605021.50366501044</v>
      </c>
      <c r="M136" s="14">
        <v>27239133.975470696</v>
      </c>
      <c r="N136" s="41">
        <v>7410520.1122676237</v>
      </c>
      <c r="O136" s="456">
        <v>34649654.08773832</v>
      </c>
      <c r="P136" s="458">
        <v>245464.10840000003</v>
      </c>
      <c r="Q136" s="457">
        <v>6253154.5952566899</v>
      </c>
      <c r="R136" s="457">
        <v>-146659.17292147854</v>
      </c>
      <c r="S136" s="147">
        <v>41001613.61847353</v>
      </c>
      <c r="T136" s="42">
        <f t="shared" ref="T136:T199" si="4">ROUND(S136/12,0)</f>
        <v>3416801</v>
      </c>
    </row>
    <row r="137" spans="1:20" ht="15" x14ac:dyDescent="0.25">
      <c r="A137" s="39">
        <v>423</v>
      </c>
      <c r="B137" s="38" t="s">
        <v>335</v>
      </c>
      <c r="C137" s="15">
        <v>19994</v>
      </c>
      <c r="D137" s="15">
        <v>74096894.140000001</v>
      </c>
      <c r="E137" s="15">
        <v>18585401.808958422</v>
      </c>
      <c r="F137" s="15">
        <v>2618919.0854695775</v>
      </c>
      <c r="G137" s="15">
        <v>95301215.034428</v>
      </c>
      <c r="H137" s="16">
        <v>3747.29</v>
      </c>
      <c r="I137" s="17">
        <v>74923316.260000005</v>
      </c>
      <c r="J137" s="17">
        <v>20377898.774427995</v>
      </c>
      <c r="K137" s="40">
        <v>426098.9730471709</v>
      </c>
      <c r="L137" s="15">
        <v>-1631641.471824225</v>
      </c>
      <c r="M137" s="14">
        <v>19172356.275650941</v>
      </c>
      <c r="N137" s="41">
        <v>-214861.50212150239</v>
      </c>
      <c r="O137" s="456">
        <v>18957494.77352944</v>
      </c>
      <c r="P137" s="458">
        <v>-751367.69853600021</v>
      </c>
      <c r="Q137" s="457">
        <v>7211513.9194804253</v>
      </c>
      <c r="R137" s="457">
        <v>-301764.9840550549</v>
      </c>
      <c r="S137" s="147">
        <v>25115876.01041881</v>
      </c>
      <c r="T137" s="42">
        <f t="shared" si="4"/>
        <v>2092990</v>
      </c>
    </row>
    <row r="138" spans="1:20" ht="15" x14ac:dyDescent="0.25">
      <c r="A138" s="39">
        <v>425</v>
      </c>
      <c r="B138" s="38" t="s">
        <v>336</v>
      </c>
      <c r="C138" s="15">
        <v>10191</v>
      </c>
      <c r="D138" s="15">
        <v>45826644.249999993</v>
      </c>
      <c r="E138" s="15">
        <v>8082396.164036395</v>
      </c>
      <c r="F138" s="15">
        <v>1245469.3576413598</v>
      </c>
      <c r="G138" s="15">
        <v>55154509.771677747</v>
      </c>
      <c r="H138" s="16">
        <v>3747.29</v>
      </c>
      <c r="I138" s="17">
        <v>38188632.390000001</v>
      </c>
      <c r="J138" s="17">
        <v>16965877.381677747</v>
      </c>
      <c r="K138" s="40">
        <v>180165.02250613546</v>
      </c>
      <c r="L138" s="15">
        <v>-881101.35298476811</v>
      </c>
      <c r="M138" s="14">
        <v>16264941.051199116</v>
      </c>
      <c r="N138" s="41">
        <v>7252428.2465717783</v>
      </c>
      <c r="O138" s="456">
        <v>23517369.297770895</v>
      </c>
      <c r="P138" s="458">
        <v>96194.048159999991</v>
      </c>
      <c r="Q138" s="457">
        <v>3357509.2190660234</v>
      </c>
      <c r="R138" s="457">
        <v>-130470.44734912791</v>
      </c>
      <c r="S138" s="147">
        <v>26840602.117647793</v>
      </c>
      <c r="T138" s="42">
        <f t="shared" si="4"/>
        <v>2236717</v>
      </c>
    </row>
    <row r="139" spans="1:20" ht="15" x14ac:dyDescent="0.25">
      <c r="A139" s="39">
        <v>426</v>
      </c>
      <c r="B139" s="38" t="s">
        <v>90</v>
      </c>
      <c r="C139" s="15">
        <v>12084</v>
      </c>
      <c r="D139" s="15">
        <v>43912870.359999999</v>
      </c>
      <c r="E139" s="15">
        <v>16384658.948176768</v>
      </c>
      <c r="F139" s="15">
        <v>2418850.4787423685</v>
      </c>
      <c r="G139" s="15">
        <v>62716379.786919139</v>
      </c>
      <c r="H139" s="16">
        <v>3747.29</v>
      </c>
      <c r="I139" s="17">
        <v>45282252.359999999</v>
      </c>
      <c r="J139" s="17">
        <v>17434127.42691914</v>
      </c>
      <c r="K139" s="40">
        <v>231078.88680597374</v>
      </c>
      <c r="L139" s="15">
        <v>-605179.71499365545</v>
      </c>
      <c r="M139" s="14">
        <v>17060026.598731458</v>
      </c>
      <c r="N139" s="41">
        <v>9263074.8119188435</v>
      </c>
      <c r="O139" s="456">
        <v>26323101.410650302</v>
      </c>
      <c r="P139" s="458">
        <v>-933335.48425600003</v>
      </c>
      <c r="Q139" s="457">
        <v>6100746.9160779631</v>
      </c>
      <c r="R139" s="457">
        <v>-157504.11340095388</v>
      </c>
      <c r="S139" s="147">
        <v>31333008.729071312</v>
      </c>
      <c r="T139" s="42">
        <f t="shared" si="4"/>
        <v>2611084</v>
      </c>
    </row>
    <row r="140" spans="1:20" ht="15" x14ac:dyDescent="0.25">
      <c r="A140" s="39">
        <v>430</v>
      </c>
      <c r="B140" s="38" t="s">
        <v>91</v>
      </c>
      <c r="C140" s="15">
        <v>15875</v>
      </c>
      <c r="D140" s="15">
        <v>61346811.160000004</v>
      </c>
      <c r="E140" s="15">
        <v>22543622.482656229</v>
      </c>
      <c r="F140" s="15">
        <v>3592498.1748100929</v>
      </c>
      <c r="G140" s="15">
        <v>87482931.817466334</v>
      </c>
      <c r="H140" s="16">
        <v>3747.29</v>
      </c>
      <c r="I140" s="17">
        <v>59488228.75</v>
      </c>
      <c r="J140" s="17">
        <v>27994703.067466334</v>
      </c>
      <c r="K140" s="40">
        <v>691727.18157288083</v>
      </c>
      <c r="L140" s="15">
        <v>-1545563.5104696602</v>
      </c>
      <c r="M140" s="14">
        <v>27140866.738569554</v>
      </c>
      <c r="N140" s="41">
        <v>11102350.840812404</v>
      </c>
      <c r="O140" s="456">
        <v>38243217.579381958</v>
      </c>
      <c r="P140" s="458">
        <v>545284.54008000018</v>
      </c>
      <c r="Q140" s="457">
        <v>9104331.8458854016</v>
      </c>
      <c r="R140" s="457">
        <v>-209728.35107251204</v>
      </c>
      <c r="S140" s="147">
        <v>47683105.614274852</v>
      </c>
      <c r="T140" s="42">
        <f t="shared" si="4"/>
        <v>3973592</v>
      </c>
    </row>
    <row r="141" spans="1:20" ht="15" x14ac:dyDescent="0.25">
      <c r="A141" s="39">
        <v>433</v>
      </c>
      <c r="B141" s="38" t="s">
        <v>92</v>
      </c>
      <c r="C141" s="15">
        <v>7828</v>
      </c>
      <c r="D141" s="15">
        <v>29251879.469999999</v>
      </c>
      <c r="E141" s="15">
        <v>9021663.1926489901</v>
      </c>
      <c r="F141" s="15">
        <v>1370986.4864288028</v>
      </c>
      <c r="G141" s="15">
        <v>39644529.149077795</v>
      </c>
      <c r="H141" s="16">
        <v>3747.29</v>
      </c>
      <c r="I141" s="17">
        <v>29333786.120000001</v>
      </c>
      <c r="J141" s="17">
        <v>10310743.029077794</v>
      </c>
      <c r="K141" s="40">
        <v>121266.98111838539</v>
      </c>
      <c r="L141" s="15">
        <v>-545880.585382313</v>
      </c>
      <c r="M141" s="14">
        <v>9886129.4248138666</v>
      </c>
      <c r="N141" s="41">
        <v>4305581.9680700134</v>
      </c>
      <c r="O141" s="456">
        <v>14191711.39288388</v>
      </c>
      <c r="P141" s="458">
        <v>-74172.695520000038</v>
      </c>
      <c r="Q141" s="457">
        <v>4115498.3481359701</v>
      </c>
      <c r="R141" s="457">
        <v>-108650.27807595045</v>
      </c>
      <c r="S141" s="147">
        <v>18124386.767423902</v>
      </c>
      <c r="T141" s="42">
        <f t="shared" si="4"/>
        <v>1510366</v>
      </c>
    </row>
    <row r="142" spans="1:20" ht="15" x14ac:dyDescent="0.25">
      <c r="A142" s="39">
        <v>434</v>
      </c>
      <c r="B142" s="38" t="s">
        <v>337</v>
      </c>
      <c r="C142" s="15">
        <v>14772</v>
      </c>
      <c r="D142" s="15">
        <v>53357357.54999999</v>
      </c>
      <c r="E142" s="15">
        <v>19231265.103458818</v>
      </c>
      <c r="F142" s="15">
        <v>5984814.8896933123</v>
      </c>
      <c r="G142" s="15">
        <v>78573437.543152124</v>
      </c>
      <c r="H142" s="16">
        <v>3747.29</v>
      </c>
      <c r="I142" s="17">
        <v>55354967.880000003</v>
      </c>
      <c r="J142" s="17">
        <v>23218469.663152121</v>
      </c>
      <c r="K142" s="40">
        <v>434215.62173585122</v>
      </c>
      <c r="L142" s="15">
        <v>-1152195.9291711862</v>
      </c>
      <c r="M142" s="14">
        <v>22500489.355716787</v>
      </c>
      <c r="N142" s="41">
        <v>3392431.9658825365</v>
      </c>
      <c r="O142" s="456">
        <v>25892921.321599323</v>
      </c>
      <c r="P142" s="458">
        <v>760561.75551999989</v>
      </c>
      <c r="Q142" s="457">
        <v>7397254.5801872518</v>
      </c>
      <c r="R142" s="457">
        <v>-228969.26395304239</v>
      </c>
      <c r="S142" s="147">
        <v>33821768.393353529</v>
      </c>
      <c r="T142" s="42">
        <f t="shared" si="4"/>
        <v>2818481</v>
      </c>
    </row>
    <row r="143" spans="1:20" ht="15" x14ac:dyDescent="0.25">
      <c r="A143" s="39">
        <v>435</v>
      </c>
      <c r="B143" s="38" t="s">
        <v>93</v>
      </c>
      <c r="C143" s="15">
        <v>690</v>
      </c>
      <c r="D143" s="15">
        <v>2743321.9799999995</v>
      </c>
      <c r="E143" s="15">
        <v>1148775.7792304489</v>
      </c>
      <c r="F143" s="15">
        <v>354391.37266771239</v>
      </c>
      <c r="G143" s="15">
        <v>4246489.131898161</v>
      </c>
      <c r="H143" s="16">
        <v>3747.29</v>
      </c>
      <c r="I143" s="17">
        <v>2585630.1</v>
      </c>
      <c r="J143" s="17">
        <v>1660859.0318981609</v>
      </c>
      <c r="K143" s="40">
        <v>81354.21376159662</v>
      </c>
      <c r="L143" s="15">
        <v>159118.98133714471</v>
      </c>
      <c r="M143" s="14">
        <v>1901332.2269969024</v>
      </c>
      <c r="N143" s="41">
        <v>470338.04127351654</v>
      </c>
      <c r="O143" s="456">
        <v>2371670.268270419</v>
      </c>
      <c r="P143" s="458">
        <v>-65366.99960000001</v>
      </c>
      <c r="Q143" s="457">
        <v>451148.23025319795</v>
      </c>
      <c r="R143" s="457">
        <v>-9406.8381658763938</v>
      </c>
      <c r="S143" s="147">
        <v>2748044.6607577405</v>
      </c>
      <c r="T143" s="42">
        <f t="shared" si="4"/>
        <v>229004</v>
      </c>
    </row>
    <row r="144" spans="1:20" ht="15" x14ac:dyDescent="0.25">
      <c r="A144" s="39">
        <v>436</v>
      </c>
      <c r="B144" s="38" t="s">
        <v>94</v>
      </c>
      <c r="C144" s="15">
        <v>2020</v>
      </c>
      <c r="D144" s="15">
        <v>9111297.790000001</v>
      </c>
      <c r="E144" s="15">
        <v>2058963.6655062498</v>
      </c>
      <c r="F144" s="15">
        <v>362979.68709478434</v>
      </c>
      <c r="G144" s="15">
        <v>11533241.142601036</v>
      </c>
      <c r="H144" s="16">
        <v>3747.29</v>
      </c>
      <c r="I144" s="17">
        <v>7569525.7999999998</v>
      </c>
      <c r="J144" s="17">
        <v>3963715.3426010357</v>
      </c>
      <c r="K144" s="40">
        <v>33211.53800461693</v>
      </c>
      <c r="L144" s="15">
        <v>-112712.18563864875</v>
      </c>
      <c r="M144" s="14">
        <v>3884214.6949670035</v>
      </c>
      <c r="N144" s="41">
        <v>2169064.0973157445</v>
      </c>
      <c r="O144" s="456">
        <v>6053278.792282748</v>
      </c>
      <c r="P144" s="458">
        <v>-76704.866560000024</v>
      </c>
      <c r="Q144" s="457">
        <v>928316.632035724</v>
      </c>
      <c r="R144" s="457">
        <v>-22480.701772564626</v>
      </c>
      <c r="S144" s="147">
        <v>6882409.8559859069</v>
      </c>
      <c r="T144" s="42">
        <f t="shared" si="4"/>
        <v>573534</v>
      </c>
    </row>
    <row r="145" spans="1:20" ht="15" x14ac:dyDescent="0.25">
      <c r="A145" s="39">
        <v>440</v>
      </c>
      <c r="B145" s="38" t="s">
        <v>338</v>
      </c>
      <c r="C145" s="15">
        <v>5417</v>
      </c>
      <c r="D145" s="15">
        <v>23837843.359999999</v>
      </c>
      <c r="E145" s="15">
        <v>3981583.4031418879</v>
      </c>
      <c r="F145" s="15">
        <v>2601427.1139079649</v>
      </c>
      <c r="G145" s="15">
        <v>30420853.877049848</v>
      </c>
      <c r="H145" s="16">
        <v>3747.29</v>
      </c>
      <c r="I145" s="17">
        <v>20299069.93</v>
      </c>
      <c r="J145" s="17">
        <v>10121783.947049849</v>
      </c>
      <c r="K145" s="40">
        <v>35619.96825113934</v>
      </c>
      <c r="L145" s="15">
        <v>-371073.73057029041</v>
      </c>
      <c r="M145" s="14">
        <v>9786330.1847306974</v>
      </c>
      <c r="N145" s="41">
        <v>4359517.3516111309</v>
      </c>
      <c r="O145" s="456">
        <v>14145847.536341827</v>
      </c>
      <c r="P145" s="458">
        <v>-179243.56800000003</v>
      </c>
      <c r="Q145" s="457">
        <v>2214700.5570100523</v>
      </c>
      <c r="R145" s="457">
        <v>-61672.048358263564</v>
      </c>
      <c r="S145" s="147">
        <v>16119632.476993617</v>
      </c>
      <c r="T145" s="42">
        <f t="shared" si="4"/>
        <v>1343303</v>
      </c>
    </row>
    <row r="146" spans="1:20" ht="15" x14ac:dyDescent="0.25">
      <c r="A146" s="39">
        <v>441</v>
      </c>
      <c r="B146" s="38" t="s">
        <v>95</v>
      </c>
      <c r="C146" s="15">
        <v>4636</v>
      </c>
      <c r="D146" s="15">
        <v>18095461.189999998</v>
      </c>
      <c r="E146" s="15">
        <v>6833272.1286934074</v>
      </c>
      <c r="F146" s="15">
        <v>1424207.0498358468</v>
      </c>
      <c r="G146" s="15">
        <v>26352940.368529253</v>
      </c>
      <c r="H146" s="16">
        <v>3747.29</v>
      </c>
      <c r="I146" s="17">
        <v>17372436.440000001</v>
      </c>
      <c r="J146" s="17">
        <v>8980503.9285292514</v>
      </c>
      <c r="K146" s="40">
        <v>404333.37735615636</v>
      </c>
      <c r="L146" s="15">
        <v>-322583.84587044851</v>
      </c>
      <c r="M146" s="14">
        <v>9062253.4600149598</v>
      </c>
      <c r="N146" s="41">
        <v>2413454.8113751169</v>
      </c>
      <c r="O146" s="456">
        <v>11475708.271390077</v>
      </c>
      <c r="P146" s="458">
        <v>-123706.51328</v>
      </c>
      <c r="Q146" s="457">
        <v>2654003.3853152818</v>
      </c>
      <c r="R146" s="457">
        <v>-63223.782834158432</v>
      </c>
      <c r="S146" s="147">
        <v>13942781.360591199</v>
      </c>
      <c r="T146" s="42">
        <f t="shared" si="4"/>
        <v>1161898</v>
      </c>
    </row>
    <row r="147" spans="1:20" ht="15" x14ac:dyDescent="0.25">
      <c r="A147" s="39">
        <v>444</v>
      </c>
      <c r="B147" s="38" t="s">
        <v>339</v>
      </c>
      <c r="C147" s="15">
        <v>45965</v>
      </c>
      <c r="D147" s="15">
        <v>165319230.66999999</v>
      </c>
      <c r="E147" s="15">
        <v>55885861.072452858</v>
      </c>
      <c r="F147" s="15">
        <v>11432704.304252401</v>
      </c>
      <c r="G147" s="15">
        <v>232637796.04670525</v>
      </c>
      <c r="H147" s="16">
        <v>3747.29</v>
      </c>
      <c r="I147" s="17">
        <v>172244184.84999999</v>
      </c>
      <c r="J147" s="17">
        <v>60393611.196705252</v>
      </c>
      <c r="K147" s="40">
        <v>1302016.6364285562</v>
      </c>
      <c r="L147" s="15">
        <v>-4275030.5131423976</v>
      </c>
      <c r="M147" s="14">
        <v>57420597.31999141</v>
      </c>
      <c r="N147" s="41">
        <v>4031721.2784075402</v>
      </c>
      <c r="O147" s="456">
        <v>61452318.598398954</v>
      </c>
      <c r="P147" s="458">
        <v>2511300.5448720008</v>
      </c>
      <c r="Q147" s="457">
        <v>20079912.39158944</v>
      </c>
      <c r="R147" s="457">
        <v>-739548.28054121754</v>
      </c>
      <c r="S147" s="147">
        <v>83303983.254319176</v>
      </c>
      <c r="T147" s="42">
        <f t="shared" si="4"/>
        <v>6941999</v>
      </c>
    </row>
    <row r="148" spans="1:20" ht="15" x14ac:dyDescent="0.25">
      <c r="A148" s="39">
        <v>445</v>
      </c>
      <c r="B148" s="38" t="s">
        <v>340</v>
      </c>
      <c r="C148" s="15">
        <v>15132</v>
      </c>
      <c r="D148" s="15">
        <v>56198009.330000006</v>
      </c>
      <c r="E148" s="15">
        <v>15183560.294828255</v>
      </c>
      <c r="F148" s="15">
        <v>11291610.197849158</v>
      </c>
      <c r="G148" s="15">
        <v>82673179.822677419</v>
      </c>
      <c r="H148" s="16">
        <v>3747.29</v>
      </c>
      <c r="I148" s="17">
        <v>56703992.280000001</v>
      </c>
      <c r="J148" s="17">
        <v>25969187.542677417</v>
      </c>
      <c r="K148" s="40">
        <v>422241.09784343484</v>
      </c>
      <c r="L148" s="15">
        <v>-788081.11144046357</v>
      </c>
      <c r="M148" s="14">
        <v>25603347.529080387</v>
      </c>
      <c r="N148" s="41">
        <v>430352.02448558557</v>
      </c>
      <c r="O148" s="456">
        <v>26033699.553565972</v>
      </c>
      <c r="P148" s="458">
        <v>-47665.985975999967</v>
      </c>
      <c r="Q148" s="457">
        <v>6384630.9526816467</v>
      </c>
      <c r="R148" s="457">
        <v>-263003.3968142891</v>
      </c>
      <c r="S148" s="147">
        <v>32107661.123457331</v>
      </c>
      <c r="T148" s="42">
        <f t="shared" si="4"/>
        <v>2675638</v>
      </c>
    </row>
    <row r="149" spans="1:20" ht="15" x14ac:dyDescent="0.25">
      <c r="A149" s="39">
        <v>475</v>
      </c>
      <c r="B149" s="38" t="s">
        <v>341</v>
      </c>
      <c r="C149" s="15">
        <v>5475</v>
      </c>
      <c r="D149" s="15">
        <v>21167480.41</v>
      </c>
      <c r="E149" s="15">
        <v>6177344.2461686004</v>
      </c>
      <c r="F149" s="15">
        <v>4858493.6959908605</v>
      </c>
      <c r="G149" s="15">
        <v>32203318.352159463</v>
      </c>
      <c r="H149" s="16">
        <v>3747.29</v>
      </c>
      <c r="I149" s="17">
        <v>20516412.75</v>
      </c>
      <c r="J149" s="17">
        <v>11686905.602159463</v>
      </c>
      <c r="K149" s="40">
        <v>136439.16160982949</v>
      </c>
      <c r="L149" s="15">
        <v>-436685.08325465384</v>
      </c>
      <c r="M149" s="14">
        <v>11386659.680514639</v>
      </c>
      <c r="N149" s="41">
        <v>3291572.095096882</v>
      </c>
      <c r="O149" s="456">
        <v>14678231.775611522</v>
      </c>
      <c r="P149" s="458">
        <v>431422.19736000011</v>
      </c>
      <c r="Q149" s="457">
        <v>3279240.4843349541</v>
      </c>
      <c r="R149" s="457">
        <v>-75910.133527235885</v>
      </c>
      <c r="S149" s="147">
        <v>18312984.32377924</v>
      </c>
      <c r="T149" s="42">
        <f t="shared" si="4"/>
        <v>1526082</v>
      </c>
    </row>
    <row r="150" spans="1:20" ht="15" x14ac:dyDescent="0.25">
      <c r="A150" s="39">
        <v>480</v>
      </c>
      <c r="B150" s="38" t="s">
        <v>96</v>
      </c>
      <c r="C150" s="15">
        <v>2013</v>
      </c>
      <c r="D150" s="15">
        <v>7413975.4100000001</v>
      </c>
      <c r="E150" s="15">
        <v>2449848.511187512</v>
      </c>
      <c r="F150" s="15">
        <v>471299.57626835583</v>
      </c>
      <c r="G150" s="15">
        <v>10335123.497455869</v>
      </c>
      <c r="H150" s="16">
        <v>3747.29</v>
      </c>
      <c r="I150" s="17">
        <v>7543294.7699999996</v>
      </c>
      <c r="J150" s="17">
        <v>2791828.7274558693</v>
      </c>
      <c r="K150" s="40">
        <v>34265.595155296396</v>
      </c>
      <c r="L150" s="15">
        <v>-179789.04125910284</v>
      </c>
      <c r="M150" s="14">
        <v>2646305.2813520627</v>
      </c>
      <c r="N150" s="41">
        <v>1445814.6599803846</v>
      </c>
      <c r="O150" s="456">
        <v>4092119.9413324473</v>
      </c>
      <c r="P150" s="458">
        <v>-580407.74400000006</v>
      </c>
      <c r="Q150" s="457">
        <v>1186971.6814515141</v>
      </c>
      <c r="R150" s="457">
        <v>-25669.016942471804</v>
      </c>
      <c r="S150" s="147">
        <v>4673014.8618414896</v>
      </c>
      <c r="T150" s="42">
        <f t="shared" si="4"/>
        <v>389418</v>
      </c>
    </row>
    <row r="151" spans="1:20" ht="15" x14ac:dyDescent="0.25">
      <c r="A151" s="39">
        <v>481</v>
      </c>
      <c r="B151" s="38" t="s">
        <v>97</v>
      </c>
      <c r="C151" s="15">
        <v>9534</v>
      </c>
      <c r="D151" s="15">
        <v>35356964.939999998</v>
      </c>
      <c r="E151" s="15">
        <v>8217437.8959512636</v>
      </c>
      <c r="F151" s="15">
        <v>991283.52846528776</v>
      </c>
      <c r="G151" s="15">
        <v>44565686.364416547</v>
      </c>
      <c r="H151" s="16">
        <v>3747.29</v>
      </c>
      <c r="I151" s="17">
        <v>35726662.859999999</v>
      </c>
      <c r="J151" s="17">
        <v>8839023.5044165477</v>
      </c>
      <c r="K151" s="40">
        <v>72887.346524251785</v>
      </c>
      <c r="L151" s="15">
        <v>-575321.34863851534</v>
      </c>
      <c r="M151" s="14">
        <v>8336589.5023022844</v>
      </c>
      <c r="N151" s="41">
        <v>-335423.69510470715</v>
      </c>
      <c r="O151" s="456">
        <v>8001165.8071975773</v>
      </c>
      <c r="P151" s="458">
        <v>-180865.2955200001</v>
      </c>
      <c r="Q151" s="457">
        <v>3620304.8766092905</v>
      </c>
      <c r="R151" s="457">
        <v>-155591.3835474904</v>
      </c>
      <c r="S151" s="147">
        <v>11285014.004739378</v>
      </c>
      <c r="T151" s="42">
        <f t="shared" si="4"/>
        <v>940418</v>
      </c>
    </row>
    <row r="152" spans="1:20" ht="15" x14ac:dyDescent="0.25">
      <c r="A152" s="39">
        <v>483</v>
      </c>
      <c r="B152" s="38" t="s">
        <v>98</v>
      </c>
      <c r="C152" s="15">
        <v>1089</v>
      </c>
      <c r="D152" s="15">
        <v>4861202.4800000004</v>
      </c>
      <c r="E152" s="15">
        <v>1395368.0425612933</v>
      </c>
      <c r="F152" s="15">
        <v>310364.64031219273</v>
      </c>
      <c r="G152" s="15">
        <v>6566935.162873487</v>
      </c>
      <c r="H152" s="16">
        <v>3747.29</v>
      </c>
      <c r="I152" s="17">
        <v>4080798.81</v>
      </c>
      <c r="J152" s="17">
        <v>2486136.3528734869</v>
      </c>
      <c r="K152" s="40">
        <v>17507.167703840423</v>
      </c>
      <c r="L152" s="15">
        <v>-89608.388907252069</v>
      </c>
      <c r="M152" s="14">
        <v>2414035.1316700755</v>
      </c>
      <c r="N152" s="41">
        <v>1707068.0399396652</v>
      </c>
      <c r="O152" s="456">
        <v>4121103.1716097407</v>
      </c>
      <c r="P152" s="458">
        <v>14225.68</v>
      </c>
      <c r="Q152" s="457">
        <v>678531.00708014157</v>
      </c>
      <c r="R152" s="457">
        <v>-10272.224907158869</v>
      </c>
      <c r="S152" s="147">
        <v>4803587.633782723</v>
      </c>
      <c r="T152" s="42">
        <f t="shared" si="4"/>
        <v>400299</v>
      </c>
    </row>
    <row r="153" spans="1:20" ht="15" x14ac:dyDescent="0.25">
      <c r="A153" s="39">
        <v>484</v>
      </c>
      <c r="B153" s="38" t="s">
        <v>342</v>
      </c>
      <c r="C153" s="15">
        <v>3067</v>
      </c>
      <c r="D153" s="15">
        <v>13001087.139999999</v>
      </c>
      <c r="E153" s="15">
        <v>4493266.2568678092</v>
      </c>
      <c r="F153" s="15">
        <v>885201.8989029238</v>
      </c>
      <c r="G153" s="15">
        <v>18379555.295770731</v>
      </c>
      <c r="H153" s="16">
        <v>3747.29</v>
      </c>
      <c r="I153" s="17">
        <v>11492938.43</v>
      </c>
      <c r="J153" s="17">
        <v>6886616.8657707311</v>
      </c>
      <c r="K153" s="40">
        <v>514344.71536980843</v>
      </c>
      <c r="L153" s="15">
        <v>-66282.768231761118</v>
      </c>
      <c r="M153" s="14">
        <v>7334678.8129087789</v>
      </c>
      <c r="N153" s="41">
        <v>2580951.0492963898</v>
      </c>
      <c r="O153" s="456">
        <v>9915629.8622051682</v>
      </c>
      <c r="P153" s="458">
        <v>48367.312000000034</v>
      </c>
      <c r="Q153" s="457">
        <v>1762768.0024054667</v>
      </c>
      <c r="R153" s="457">
        <v>-40780.099130469614</v>
      </c>
      <c r="S153" s="147">
        <v>11685985.077480165</v>
      </c>
      <c r="T153" s="42">
        <f t="shared" si="4"/>
        <v>973832</v>
      </c>
    </row>
    <row r="154" spans="1:20" ht="15" x14ac:dyDescent="0.25">
      <c r="A154" s="39">
        <v>489</v>
      </c>
      <c r="B154" s="38" t="s">
        <v>99</v>
      </c>
      <c r="C154" s="15">
        <v>1857</v>
      </c>
      <c r="D154" s="15">
        <v>7258184.6199999992</v>
      </c>
      <c r="E154" s="15">
        <v>4062981.0304074748</v>
      </c>
      <c r="F154" s="15">
        <v>771657.57980125071</v>
      </c>
      <c r="G154" s="15">
        <v>12092823.230208725</v>
      </c>
      <c r="H154" s="16">
        <v>3747.29</v>
      </c>
      <c r="I154" s="17">
        <v>6958717.5300000003</v>
      </c>
      <c r="J154" s="17">
        <v>5134105.7002087245</v>
      </c>
      <c r="K154" s="40">
        <v>228707.34646200656</v>
      </c>
      <c r="L154" s="15">
        <v>-69806.6180850112</v>
      </c>
      <c r="M154" s="14">
        <v>5293006.4285857202</v>
      </c>
      <c r="N154" s="41">
        <v>1838064.5317286693</v>
      </c>
      <c r="O154" s="456">
        <v>7131070.9603143893</v>
      </c>
      <c r="P154" s="458">
        <v>-1340770.3400000003</v>
      </c>
      <c r="Q154" s="457">
        <v>1255347.2312166602</v>
      </c>
      <c r="R154" s="457">
        <v>-21478.791840139853</v>
      </c>
      <c r="S154" s="147">
        <v>7024169.0596909095</v>
      </c>
      <c r="T154" s="42">
        <f t="shared" si="4"/>
        <v>585347</v>
      </c>
    </row>
    <row r="155" spans="1:20" ht="15" x14ac:dyDescent="0.25">
      <c r="A155" s="39">
        <v>491</v>
      </c>
      <c r="B155" s="38" t="s">
        <v>343</v>
      </c>
      <c r="C155" s="15">
        <v>53134</v>
      </c>
      <c r="D155" s="15">
        <v>189424093.67000002</v>
      </c>
      <c r="E155" s="15">
        <v>79641072.169936493</v>
      </c>
      <c r="F155" s="15">
        <v>12547970.627039388</v>
      </c>
      <c r="G155" s="15">
        <v>281613136.46697587</v>
      </c>
      <c r="H155" s="16">
        <v>3747.29</v>
      </c>
      <c r="I155" s="17">
        <v>199108506.85999998</v>
      </c>
      <c r="J155" s="17">
        <v>82504629.606975883</v>
      </c>
      <c r="K155" s="40">
        <v>2329404.8195768241</v>
      </c>
      <c r="L155" s="15">
        <v>-4898399.0465704612</v>
      </c>
      <c r="M155" s="14">
        <v>79935635.379982248</v>
      </c>
      <c r="N155" s="41">
        <v>21928781.52764383</v>
      </c>
      <c r="O155" s="456">
        <v>101864416.90762608</v>
      </c>
      <c r="P155" s="458">
        <v>-100575.55759999994</v>
      </c>
      <c r="Q155" s="457">
        <v>26359014.500931378</v>
      </c>
      <c r="R155" s="457">
        <v>-842402.48523631319</v>
      </c>
      <c r="S155" s="147">
        <v>127280453.36572114</v>
      </c>
      <c r="T155" s="42">
        <f t="shared" si="4"/>
        <v>10606704</v>
      </c>
    </row>
    <row r="156" spans="1:20" ht="15" x14ac:dyDescent="0.25">
      <c r="A156" s="39">
        <v>494</v>
      </c>
      <c r="B156" s="38" t="s">
        <v>100</v>
      </c>
      <c r="C156" s="15">
        <v>8908</v>
      </c>
      <c r="D156" s="15">
        <v>36597979.269999996</v>
      </c>
      <c r="E156" s="15">
        <v>12289822.148716876</v>
      </c>
      <c r="F156" s="15">
        <v>1681216.9716351517</v>
      </c>
      <c r="G156" s="15">
        <v>50569018.390352026</v>
      </c>
      <c r="H156" s="16">
        <v>3747.29</v>
      </c>
      <c r="I156" s="17">
        <v>33380859.32</v>
      </c>
      <c r="J156" s="17">
        <v>17188159.070352025</v>
      </c>
      <c r="K156" s="40">
        <v>207406.14774334512</v>
      </c>
      <c r="L156" s="15">
        <v>-984960.3263668099</v>
      </c>
      <c r="M156" s="14">
        <v>16410604.89172856</v>
      </c>
      <c r="N156" s="41">
        <v>7607758.2453551488</v>
      </c>
      <c r="O156" s="456">
        <v>24018363.137083709</v>
      </c>
      <c r="P156" s="458">
        <v>143153.01783999999</v>
      </c>
      <c r="Q156" s="457">
        <v>3844045.1392024355</v>
      </c>
      <c r="R156" s="457">
        <v>-119123.19030666654</v>
      </c>
      <c r="S156" s="147">
        <v>27886438.103819478</v>
      </c>
      <c r="T156" s="42">
        <f t="shared" si="4"/>
        <v>2323870</v>
      </c>
    </row>
    <row r="157" spans="1:20" ht="15" x14ac:dyDescent="0.25">
      <c r="A157" s="39">
        <v>495</v>
      </c>
      <c r="B157" s="38" t="s">
        <v>101</v>
      </c>
      <c r="C157" s="15">
        <v>1566</v>
      </c>
      <c r="D157" s="15">
        <v>6684322.2400000002</v>
      </c>
      <c r="E157" s="15">
        <v>2428747.0729766311</v>
      </c>
      <c r="F157" s="15">
        <v>778419.05840265239</v>
      </c>
      <c r="G157" s="15">
        <v>9891488.3713792842</v>
      </c>
      <c r="H157" s="16">
        <v>3747.29</v>
      </c>
      <c r="I157" s="17">
        <v>5868256.1399999997</v>
      </c>
      <c r="J157" s="17">
        <v>4023232.2313792845</v>
      </c>
      <c r="K157" s="40">
        <v>162318.05577763222</v>
      </c>
      <c r="L157" s="15">
        <v>-94792.316379170661</v>
      </c>
      <c r="M157" s="14">
        <v>4090757.9707777458</v>
      </c>
      <c r="N157" s="41">
        <v>1082530.5616503411</v>
      </c>
      <c r="O157" s="456">
        <v>5173288.5324280867</v>
      </c>
      <c r="P157" s="458">
        <v>-42250.2696</v>
      </c>
      <c r="Q157" s="457">
        <v>1008171.2874217592</v>
      </c>
      <c r="R157" s="457">
        <v>-19722.432312865516</v>
      </c>
      <c r="S157" s="147">
        <v>6119487.11793698</v>
      </c>
      <c r="T157" s="42">
        <f t="shared" si="4"/>
        <v>509957</v>
      </c>
    </row>
    <row r="158" spans="1:20" ht="15" x14ac:dyDescent="0.25">
      <c r="A158" s="39">
        <v>498</v>
      </c>
      <c r="B158" s="38" t="s">
        <v>102</v>
      </c>
      <c r="C158" s="15">
        <v>2308</v>
      </c>
      <c r="D158" s="15">
        <v>8435729.9299999997</v>
      </c>
      <c r="E158" s="15">
        <v>2810859.6447951142</v>
      </c>
      <c r="F158" s="15">
        <v>1915606.2036691383</v>
      </c>
      <c r="G158" s="15">
        <v>13162195.778464252</v>
      </c>
      <c r="H158" s="16">
        <v>3747.29</v>
      </c>
      <c r="I158" s="17">
        <v>8648745.3200000003</v>
      </c>
      <c r="J158" s="17">
        <v>4513450.4584642518</v>
      </c>
      <c r="K158" s="40">
        <v>2806403.3849796546</v>
      </c>
      <c r="L158" s="15">
        <v>107972.77155631708</v>
      </c>
      <c r="M158" s="14">
        <v>7427826.6150002228</v>
      </c>
      <c r="N158" s="41">
        <v>966712.98951617139</v>
      </c>
      <c r="O158" s="456">
        <v>8394539.6045163944</v>
      </c>
      <c r="P158" s="458">
        <v>14908.512640000001</v>
      </c>
      <c r="Q158" s="457">
        <v>1325943.4460798607</v>
      </c>
      <c r="R158" s="457">
        <v>-34371.823506301858</v>
      </c>
      <c r="S158" s="147">
        <v>9701019.7397299521</v>
      </c>
      <c r="T158" s="42">
        <f t="shared" si="4"/>
        <v>808418</v>
      </c>
    </row>
    <row r="159" spans="1:20" ht="15" x14ac:dyDescent="0.25">
      <c r="A159" s="39">
        <v>499</v>
      </c>
      <c r="B159" s="38" t="s">
        <v>344</v>
      </c>
      <c r="C159" s="15">
        <v>19448</v>
      </c>
      <c r="D159" s="15">
        <v>76857952.980000004</v>
      </c>
      <c r="E159" s="15">
        <v>18686996.026927464</v>
      </c>
      <c r="F159" s="15">
        <v>7173668.1786193326</v>
      </c>
      <c r="G159" s="15">
        <v>102718617.18554679</v>
      </c>
      <c r="H159" s="16">
        <v>3747.29</v>
      </c>
      <c r="I159" s="17">
        <v>72877295.920000002</v>
      </c>
      <c r="J159" s="17">
        <v>29841321.265546784</v>
      </c>
      <c r="K159" s="40">
        <v>255797.98391707687</v>
      </c>
      <c r="L159" s="15">
        <v>-1342375.0187441648</v>
      </c>
      <c r="M159" s="14">
        <v>28754744.230719697</v>
      </c>
      <c r="N159" s="41">
        <v>4244224.577615452</v>
      </c>
      <c r="O159" s="456">
        <v>32998968.808335148</v>
      </c>
      <c r="P159" s="458">
        <v>220554.94271999993</v>
      </c>
      <c r="Q159" s="457">
        <v>8391200.3476858288</v>
      </c>
      <c r="R159" s="457">
        <v>-303372.76805516152</v>
      </c>
      <c r="S159" s="147">
        <v>41307351.330685817</v>
      </c>
      <c r="T159" s="42">
        <f t="shared" si="4"/>
        <v>3442279</v>
      </c>
    </row>
    <row r="160" spans="1:20" ht="15" x14ac:dyDescent="0.25">
      <c r="A160" s="39">
        <v>500</v>
      </c>
      <c r="B160" s="38" t="s">
        <v>103</v>
      </c>
      <c r="C160" s="15">
        <v>10164</v>
      </c>
      <c r="D160" s="15">
        <v>38315451.25</v>
      </c>
      <c r="E160" s="15">
        <v>10565682.445369557</v>
      </c>
      <c r="F160" s="15">
        <v>1030636.5994202476</v>
      </c>
      <c r="G160" s="15">
        <v>49911770.294789806</v>
      </c>
      <c r="H160" s="16">
        <v>3747.29</v>
      </c>
      <c r="I160" s="17">
        <v>38087455.560000002</v>
      </c>
      <c r="J160" s="17">
        <v>11824314.734789804</v>
      </c>
      <c r="K160" s="40">
        <v>159094.59425036379</v>
      </c>
      <c r="L160" s="15">
        <v>-767252.15993329033</v>
      </c>
      <c r="M160" s="14">
        <v>11216157.169106878</v>
      </c>
      <c r="N160" s="41">
        <v>56218.569387800948</v>
      </c>
      <c r="O160" s="456">
        <v>11272375.738494679</v>
      </c>
      <c r="P160" s="458">
        <v>-205617.97872000001</v>
      </c>
      <c r="Q160" s="457">
        <v>3030337.7209396577</v>
      </c>
      <c r="R160" s="457">
        <v>-155366.63618986681</v>
      </c>
      <c r="S160" s="147">
        <v>13941728.844524471</v>
      </c>
      <c r="T160" s="42">
        <f t="shared" si="4"/>
        <v>1161811</v>
      </c>
    </row>
    <row r="161" spans="1:22" ht="15" x14ac:dyDescent="0.25">
      <c r="A161" s="39">
        <v>503</v>
      </c>
      <c r="B161" s="38" t="s">
        <v>104</v>
      </c>
      <c r="C161" s="15">
        <v>7654</v>
      </c>
      <c r="D161" s="15">
        <v>28509100.869999997</v>
      </c>
      <c r="E161" s="15">
        <v>9266401.330663424</v>
      </c>
      <c r="F161" s="15">
        <v>1402696.6889469326</v>
      </c>
      <c r="G161" s="15">
        <v>39178198.88961035</v>
      </c>
      <c r="H161" s="16">
        <v>3747.29</v>
      </c>
      <c r="I161" s="17">
        <v>28681757.66</v>
      </c>
      <c r="J161" s="17">
        <v>10496441.22961035</v>
      </c>
      <c r="K161" s="40">
        <v>110577.86894430057</v>
      </c>
      <c r="L161" s="15">
        <v>-701795.24585967418</v>
      </c>
      <c r="M161" s="14">
        <v>9905223.8526949771</v>
      </c>
      <c r="N161" s="41">
        <v>4221568.0936756749</v>
      </c>
      <c r="O161" s="456">
        <v>14126791.946370652</v>
      </c>
      <c r="P161" s="458">
        <v>101870.09448</v>
      </c>
      <c r="Q161" s="457">
        <v>4100118.0855155755</v>
      </c>
      <c r="R161" s="457">
        <v>-106970.53986146262</v>
      </c>
      <c r="S161" s="147">
        <v>18221809.586504765</v>
      </c>
      <c r="T161" s="42">
        <f t="shared" si="4"/>
        <v>1518484</v>
      </c>
    </row>
    <row r="162" spans="1:22" ht="15" x14ac:dyDescent="0.25">
      <c r="A162" s="39">
        <v>504</v>
      </c>
      <c r="B162" s="38" t="s">
        <v>345</v>
      </c>
      <c r="C162" s="15">
        <v>1882</v>
      </c>
      <c r="D162" s="15">
        <v>7164673.3600000003</v>
      </c>
      <c r="E162" s="15">
        <v>2330054.8485924597</v>
      </c>
      <c r="F162" s="15">
        <v>659444.84382528812</v>
      </c>
      <c r="G162" s="15">
        <v>10154173.052417748</v>
      </c>
      <c r="H162" s="16">
        <v>3747.29</v>
      </c>
      <c r="I162" s="17">
        <v>7052399.7800000003</v>
      </c>
      <c r="J162" s="17">
        <v>3101773.2724177474</v>
      </c>
      <c r="K162" s="40">
        <v>27384.89069482332</v>
      </c>
      <c r="L162" s="15">
        <v>-11677.250380243146</v>
      </c>
      <c r="M162" s="14">
        <v>3117480.9127323274</v>
      </c>
      <c r="N162" s="41">
        <v>1395384.5046377494</v>
      </c>
      <c r="O162" s="456">
        <v>4512865.4173700772</v>
      </c>
      <c r="P162" s="458">
        <v>-876799.78680000012</v>
      </c>
      <c r="Q162" s="457">
        <v>1124841.1715975821</v>
      </c>
      <c r="R162" s="457">
        <v>-24363.439042801943</v>
      </c>
      <c r="S162" s="147">
        <v>4736543.3631248577</v>
      </c>
      <c r="T162" s="42">
        <f t="shared" si="4"/>
        <v>394712</v>
      </c>
    </row>
    <row r="163" spans="1:22" ht="15" x14ac:dyDescent="0.25">
      <c r="A163" s="39">
        <v>505</v>
      </c>
      <c r="B163" s="38" t="s">
        <v>105</v>
      </c>
      <c r="C163" s="15">
        <v>20721</v>
      </c>
      <c r="D163" s="15">
        <v>76143155.579999983</v>
      </c>
      <c r="E163" s="15">
        <v>22232689.019530535</v>
      </c>
      <c r="F163" s="15">
        <v>3721912.0967469215</v>
      </c>
      <c r="G163" s="15">
        <v>102097756.69627744</v>
      </c>
      <c r="H163" s="16">
        <v>3747.29</v>
      </c>
      <c r="I163" s="17">
        <v>77647596.090000004</v>
      </c>
      <c r="J163" s="17">
        <v>24450160.606277436</v>
      </c>
      <c r="K163" s="40">
        <v>397393.44079511252</v>
      </c>
      <c r="L163" s="15">
        <v>-1928688.5724026104</v>
      </c>
      <c r="M163" s="14">
        <v>22918865.474669937</v>
      </c>
      <c r="N163" s="41">
        <v>3940254.6948773111</v>
      </c>
      <c r="O163" s="456">
        <v>26859120.169547249</v>
      </c>
      <c r="P163" s="458">
        <v>-1098886.835256</v>
      </c>
      <c r="Q163" s="457">
        <v>8676856.0274458006</v>
      </c>
      <c r="R163" s="457">
        <v>-318678.4050193642</v>
      </c>
      <c r="S163" s="147">
        <v>34118410.956717685</v>
      </c>
      <c r="T163" s="42">
        <f t="shared" si="4"/>
        <v>2843201</v>
      </c>
    </row>
    <row r="164" spans="1:22" ht="15" x14ac:dyDescent="0.25">
      <c r="A164" s="39">
        <v>507</v>
      </c>
      <c r="B164" s="38" t="s">
        <v>106</v>
      </c>
      <c r="C164" s="15">
        <v>5791</v>
      </c>
      <c r="D164" s="15">
        <v>21974422.579999998</v>
      </c>
      <c r="E164" s="15">
        <v>10887681.655745938</v>
      </c>
      <c r="F164" s="15">
        <v>1765798.1304704752</v>
      </c>
      <c r="G164" s="15">
        <v>34627902.366216414</v>
      </c>
      <c r="H164" s="16">
        <v>3747.29</v>
      </c>
      <c r="I164" s="17">
        <v>21700556.390000001</v>
      </c>
      <c r="J164" s="17">
        <v>12927345.976216413</v>
      </c>
      <c r="K164" s="40">
        <v>474207.49366193218</v>
      </c>
      <c r="L164" s="15">
        <v>-625043.17821773537</v>
      </c>
      <c r="M164" s="14">
        <v>12776510.291660611</v>
      </c>
      <c r="N164" s="41">
        <v>3645790.4947450929</v>
      </c>
      <c r="O164" s="456">
        <v>16422300.786405703</v>
      </c>
      <c r="P164" s="458">
        <v>193896.01839999997</v>
      </c>
      <c r="Q164" s="457">
        <v>3392932.6003595982</v>
      </c>
      <c r="R164" s="457">
        <v>-80805.958725713004</v>
      </c>
      <c r="S164" s="147">
        <v>19928323.446439587</v>
      </c>
      <c r="T164" s="42">
        <f t="shared" si="4"/>
        <v>1660694</v>
      </c>
    </row>
    <row r="165" spans="1:22" ht="15" x14ac:dyDescent="0.25">
      <c r="A165" s="39">
        <v>508</v>
      </c>
      <c r="B165" s="38" t="s">
        <v>107</v>
      </c>
      <c r="C165" s="15">
        <v>9855</v>
      </c>
      <c r="D165" s="15">
        <v>37151449.870000005</v>
      </c>
      <c r="E165" s="15">
        <v>16088393.619090963</v>
      </c>
      <c r="F165" s="15">
        <v>2051037.6311986037</v>
      </c>
      <c r="G165" s="15">
        <v>55290881.120289564</v>
      </c>
      <c r="H165" s="16">
        <v>3747.29</v>
      </c>
      <c r="I165" s="17">
        <v>36929542.950000003</v>
      </c>
      <c r="J165" s="17">
        <v>18361338.170289561</v>
      </c>
      <c r="K165" s="40">
        <v>466061.51436217088</v>
      </c>
      <c r="L165" s="15">
        <v>-961399.20873856009</v>
      </c>
      <c r="M165" s="14">
        <v>17866000.475913171</v>
      </c>
      <c r="N165" s="41">
        <v>4107222.0650631208</v>
      </c>
      <c r="O165" s="456">
        <v>21973222.540976293</v>
      </c>
      <c r="P165" s="458">
        <v>257484.80799999999</v>
      </c>
      <c r="Q165" s="457">
        <v>4977205.196137283</v>
      </c>
      <c r="R165" s="457">
        <v>-156550.39737478716</v>
      </c>
      <c r="S165" s="147">
        <v>27051362.147738788</v>
      </c>
      <c r="T165" s="42">
        <f t="shared" si="4"/>
        <v>2254280</v>
      </c>
    </row>
    <row r="166" spans="1:22" ht="15" x14ac:dyDescent="0.25">
      <c r="A166" s="39">
        <v>529</v>
      </c>
      <c r="B166" s="38" t="s">
        <v>346</v>
      </c>
      <c r="C166" s="15">
        <v>19314</v>
      </c>
      <c r="D166" s="15">
        <v>68024451.200000003</v>
      </c>
      <c r="E166" s="15">
        <v>20790745.521370761</v>
      </c>
      <c r="F166" s="15">
        <v>4123841.9167819731</v>
      </c>
      <c r="G166" s="15">
        <v>92939038.638152733</v>
      </c>
      <c r="H166" s="16">
        <v>3747.29</v>
      </c>
      <c r="I166" s="17">
        <v>72375159.060000002</v>
      </c>
      <c r="J166" s="17">
        <v>20563879.578152731</v>
      </c>
      <c r="K166" s="40">
        <v>394412.25146749994</v>
      </c>
      <c r="L166" s="15">
        <v>-2187737.8003413375</v>
      </c>
      <c r="M166" s="14">
        <v>18770554.029278893</v>
      </c>
      <c r="N166" s="41">
        <v>-5263312.5128931599</v>
      </c>
      <c r="O166" s="456">
        <v>13507241.516385734</v>
      </c>
      <c r="P166" s="458">
        <v>-117229.56117599987</v>
      </c>
      <c r="Q166" s="457">
        <v>6630148.9617772885</v>
      </c>
      <c r="R166" s="457">
        <v>-345422.86432954611</v>
      </c>
      <c r="S166" s="147">
        <v>19674738.052657478</v>
      </c>
      <c r="T166" s="42">
        <f t="shared" si="4"/>
        <v>1639562</v>
      </c>
    </row>
    <row r="167" spans="1:22" ht="15" x14ac:dyDescent="0.25">
      <c r="A167" s="39">
        <v>531</v>
      </c>
      <c r="B167" s="38" t="s">
        <v>108</v>
      </c>
      <c r="C167" s="15">
        <v>5329</v>
      </c>
      <c r="D167" s="15">
        <v>20270432.84</v>
      </c>
      <c r="E167" s="15">
        <v>6357604.8705914738</v>
      </c>
      <c r="F167" s="15">
        <v>890736.71514349803</v>
      </c>
      <c r="G167" s="15">
        <v>27518774.425734971</v>
      </c>
      <c r="H167" s="16">
        <v>3747.29</v>
      </c>
      <c r="I167" s="17">
        <v>19969308.41</v>
      </c>
      <c r="J167" s="17">
        <v>7549466.0157349706</v>
      </c>
      <c r="K167" s="40">
        <v>116644.11300858734</v>
      </c>
      <c r="L167" s="15">
        <v>-503197.39206419815</v>
      </c>
      <c r="M167" s="14">
        <v>7162912.7366793603</v>
      </c>
      <c r="N167" s="41">
        <v>3283610.8812251608</v>
      </c>
      <c r="O167" s="456">
        <v>10446523.617904522</v>
      </c>
      <c r="P167" s="458">
        <v>-108007.052832</v>
      </c>
      <c r="Q167" s="457">
        <v>2612677.9841253478</v>
      </c>
      <c r="R167" s="457">
        <v>-74591.93912433731</v>
      </c>
      <c r="S167" s="147">
        <v>12876602.610073533</v>
      </c>
      <c r="T167" s="42">
        <f t="shared" si="4"/>
        <v>1073050</v>
      </c>
    </row>
    <row r="168" spans="1:22" ht="15" x14ac:dyDescent="0.25">
      <c r="A168" s="39">
        <v>535</v>
      </c>
      <c r="B168" s="38" t="s">
        <v>109</v>
      </c>
      <c r="C168" s="15">
        <v>10639</v>
      </c>
      <c r="D168" s="15">
        <v>44857061.299999997</v>
      </c>
      <c r="E168" s="15">
        <v>18976868.894785739</v>
      </c>
      <c r="F168" s="15">
        <v>1582598.4134003744</v>
      </c>
      <c r="G168" s="15">
        <v>65416528.608186111</v>
      </c>
      <c r="H168" s="16">
        <v>3747.29</v>
      </c>
      <c r="I168" s="17">
        <v>39867418.310000002</v>
      </c>
      <c r="J168" s="17">
        <v>25549110.298186108</v>
      </c>
      <c r="K168" s="40">
        <v>371607.02915749984</v>
      </c>
      <c r="L168" s="15">
        <v>-825336.41803629615</v>
      </c>
      <c r="M168" s="14">
        <v>25095380.909307312</v>
      </c>
      <c r="N168" s="41">
        <v>11185383.722535076</v>
      </c>
      <c r="O168" s="456">
        <v>36280764.63184239</v>
      </c>
      <c r="P168" s="458">
        <v>-52563.887599999929</v>
      </c>
      <c r="Q168" s="457">
        <v>5764052.1106191613</v>
      </c>
      <c r="R168" s="457">
        <v>-124612.20185741107</v>
      </c>
      <c r="S168" s="147">
        <v>41867640.65300414</v>
      </c>
      <c r="T168" s="42">
        <f t="shared" si="4"/>
        <v>3488970</v>
      </c>
    </row>
    <row r="169" spans="1:22" ht="15" x14ac:dyDescent="0.25">
      <c r="A169" s="39">
        <v>536</v>
      </c>
      <c r="B169" s="38" t="s">
        <v>110</v>
      </c>
      <c r="C169" s="15">
        <v>33929</v>
      </c>
      <c r="D169" s="15">
        <v>124592722.16999999</v>
      </c>
      <c r="E169" s="15">
        <v>35091269.886687934</v>
      </c>
      <c r="F169" s="15">
        <v>5281670.8106688038</v>
      </c>
      <c r="G169" s="15">
        <v>164965662.86735672</v>
      </c>
      <c r="H169" s="16">
        <v>3747.29</v>
      </c>
      <c r="I169" s="17">
        <v>127141802.41</v>
      </c>
      <c r="J169" s="17">
        <v>37823860.457356721</v>
      </c>
      <c r="K169" s="40">
        <v>972923.46102953504</v>
      </c>
      <c r="L169" s="15">
        <v>-3393982.65423834</v>
      </c>
      <c r="M169" s="14">
        <v>35402801.264147915</v>
      </c>
      <c r="N169" s="41">
        <v>1789065.8166217385</v>
      </c>
      <c r="O169" s="456">
        <v>37191867.080769651</v>
      </c>
      <c r="P169" s="458">
        <v>-164928.26621600043</v>
      </c>
      <c r="Q169" s="457">
        <v>12411350.235273827</v>
      </c>
      <c r="R169" s="457">
        <v>-550761.00196244125</v>
      </c>
      <c r="S169" s="147">
        <v>48887528.047865033</v>
      </c>
      <c r="T169" s="42">
        <f t="shared" si="4"/>
        <v>4073961</v>
      </c>
    </row>
    <row r="170" spans="1:22" ht="15" x14ac:dyDescent="0.25">
      <c r="A170" s="39">
        <v>538</v>
      </c>
      <c r="B170" s="38" t="s">
        <v>347</v>
      </c>
      <c r="C170" s="15">
        <v>4715</v>
      </c>
      <c r="D170" s="15">
        <v>17819134.280000001</v>
      </c>
      <c r="E170" s="15">
        <v>4803221.6751560438</v>
      </c>
      <c r="F170" s="15">
        <v>560336.18227361981</v>
      </c>
      <c r="G170" s="15">
        <v>23182692.137429662</v>
      </c>
      <c r="H170" s="16">
        <v>3747.29</v>
      </c>
      <c r="I170" s="17">
        <v>17668472.350000001</v>
      </c>
      <c r="J170" s="17">
        <v>5514219.7874296606</v>
      </c>
      <c r="K170" s="40">
        <v>22882.301658232584</v>
      </c>
      <c r="L170" s="15">
        <v>-263158.54325126304</v>
      </c>
      <c r="M170" s="14">
        <v>5273943.5458366303</v>
      </c>
      <c r="N170" s="41">
        <v>1968069.9830660732</v>
      </c>
      <c r="O170" s="456">
        <v>7242013.5289027039</v>
      </c>
      <c r="P170" s="458">
        <v>-48182.378159999993</v>
      </c>
      <c r="Q170" s="457">
        <v>2247531.6592605198</v>
      </c>
      <c r="R170" s="457">
        <v>-68445.002903492888</v>
      </c>
      <c r="S170" s="147">
        <v>9372917.8070997298</v>
      </c>
      <c r="T170" s="42">
        <f t="shared" si="4"/>
        <v>781076</v>
      </c>
    </row>
    <row r="171" spans="1:22" ht="15" x14ac:dyDescent="0.25">
      <c r="A171" s="39">
        <v>541</v>
      </c>
      <c r="B171" s="38" t="s">
        <v>111</v>
      </c>
      <c r="C171" s="15">
        <v>9552</v>
      </c>
      <c r="D171" s="15">
        <v>36651302.32</v>
      </c>
      <c r="E171" s="15">
        <v>20157628.95413826</v>
      </c>
      <c r="F171" s="15">
        <v>3547766.5816272907</v>
      </c>
      <c r="G171" s="15">
        <v>60356697.855765551</v>
      </c>
      <c r="H171" s="16">
        <v>3747.29</v>
      </c>
      <c r="I171" s="17">
        <v>35794114.079999998</v>
      </c>
      <c r="J171" s="17">
        <v>24562583.775765553</v>
      </c>
      <c r="K171" s="40">
        <v>3622996.1426870311</v>
      </c>
      <c r="L171" s="15">
        <v>-455118.22418009973</v>
      </c>
      <c r="M171" s="14">
        <v>27730461.694272485</v>
      </c>
      <c r="N171" s="41">
        <v>8829452.3886723053</v>
      </c>
      <c r="O171" s="456">
        <v>36559914.082944788</v>
      </c>
      <c r="P171" s="458">
        <v>-33643.733200000002</v>
      </c>
      <c r="Q171" s="457">
        <v>5979721.6831076089</v>
      </c>
      <c r="R171" s="457">
        <v>-113156.21442710186</v>
      </c>
      <c r="S171" s="147">
        <v>42392835.818425298</v>
      </c>
      <c r="T171" s="42">
        <f t="shared" si="4"/>
        <v>3532736</v>
      </c>
    </row>
    <row r="172" spans="1:22" ht="15" x14ac:dyDescent="0.25">
      <c r="A172" s="39">
        <v>543</v>
      </c>
      <c r="B172" s="38" t="s">
        <v>112</v>
      </c>
      <c r="C172" s="15">
        <v>42993</v>
      </c>
      <c r="D172" s="15">
        <v>156027831.80000001</v>
      </c>
      <c r="E172" s="15">
        <v>41866607.300860398</v>
      </c>
      <c r="F172" s="15">
        <v>8792471.3533817008</v>
      </c>
      <c r="G172" s="15">
        <v>206686910.45424211</v>
      </c>
      <c r="H172" s="16">
        <v>3747.29</v>
      </c>
      <c r="I172" s="17">
        <v>161107238.97</v>
      </c>
      <c r="J172" s="17">
        <v>45579671.484242111</v>
      </c>
      <c r="K172" s="40">
        <v>710189.86414853728</v>
      </c>
      <c r="L172" s="15">
        <v>-4518642.961341829</v>
      </c>
      <c r="M172" s="14">
        <v>41771218.387048818</v>
      </c>
      <c r="N172" s="41">
        <v>-7128913.4519307753</v>
      </c>
      <c r="O172" s="456">
        <v>34642304.935118042</v>
      </c>
      <c r="P172" s="458">
        <v>-356993.43959999969</v>
      </c>
      <c r="Q172" s="457">
        <v>14308633.621581819</v>
      </c>
      <c r="R172" s="457">
        <v>-745376.8293005689</v>
      </c>
      <c r="S172" s="147">
        <v>47848568.287799291</v>
      </c>
      <c r="T172" s="42">
        <f t="shared" si="4"/>
        <v>3987381</v>
      </c>
    </row>
    <row r="173" spans="1:22" ht="15" x14ac:dyDescent="0.25">
      <c r="A173" s="39">
        <v>545</v>
      </c>
      <c r="B173" s="38" t="s">
        <v>348</v>
      </c>
      <c r="C173" s="15">
        <v>9479</v>
      </c>
      <c r="D173" s="15">
        <v>38612077.210000001</v>
      </c>
      <c r="E173" s="15">
        <v>10887583.302257759</v>
      </c>
      <c r="F173" s="15">
        <v>6798128.4976916481</v>
      </c>
      <c r="G173" s="15">
        <v>56297789.009949408</v>
      </c>
      <c r="H173" s="16">
        <v>3747.29</v>
      </c>
      <c r="I173" s="17">
        <v>35520561.909999996</v>
      </c>
      <c r="J173" s="17">
        <v>20777227.099949412</v>
      </c>
      <c r="K173" s="40">
        <v>766779.22623455944</v>
      </c>
      <c r="L173" s="15">
        <v>-699735.21516090445</v>
      </c>
      <c r="M173" s="14">
        <v>20844271.111023068</v>
      </c>
      <c r="N173" s="41">
        <v>7480846.9033780731</v>
      </c>
      <c r="O173" s="456">
        <v>28325118.014401142</v>
      </c>
      <c r="P173" s="458">
        <v>62521.863600000041</v>
      </c>
      <c r="Q173" s="457">
        <v>6334997.0667209476</v>
      </c>
      <c r="R173" s="457">
        <v>-121547.77768897396</v>
      </c>
      <c r="S173" s="147">
        <v>34601089.167033114</v>
      </c>
      <c r="T173" s="42">
        <f t="shared" si="4"/>
        <v>2883424</v>
      </c>
    </row>
    <row r="174" spans="1:22" ht="15" x14ac:dyDescent="0.25">
      <c r="A174" s="39">
        <v>560</v>
      </c>
      <c r="B174" s="38" t="s">
        <v>113</v>
      </c>
      <c r="C174" s="15">
        <v>16003</v>
      </c>
      <c r="D174" s="15">
        <v>59930319.519999996</v>
      </c>
      <c r="E174" s="15">
        <v>18924116.363573771</v>
      </c>
      <c r="F174" s="15">
        <v>3584824.9227919877</v>
      </c>
      <c r="G174" s="15">
        <v>82439260.806365758</v>
      </c>
      <c r="H174" s="16">
        <v>3747.29</v>
      </c>
      <c r="I174" s="17">
        <v>59967881.869999997</v>
      </c>
      <c r="J174" s="17">
        <v>22471378.936365761</v>
      </c>
      <c r="K174" s="40">
        <v>363762.80720566184</v>
      </c>
      <c r="L174" s="15">
        <v>-1599615.6754774537</v>
      </c>
      <c r="M174" s="14">
        <v>21235526.06809397</v>
      </c>
      <c r="N174" s="41">
        <v>9184743.4299408123</v>
      </c>
      <c r="O174" s="456">
        <v>30420269.498034783</v>
      </c>
      <c r="P174" s="458">
        <v>368258.75559200032</v>
      </c>
      <c r="Q174" s="457">
        <v>8072930.0754822316</v>
      </c>
      <c r="R174" s="457">
        <v>-216668.84605769606</v>
      </c>
      <c r="S174" s="147">
        <v>38644789.483051322</v>
      </c>
      <c r="T174" s="42">
        <f t="shared" si="4"/>
        <v>3220399</v>
      </c>
      <c r="U174" s="28"/>
      <c r="V174" s="25"/>
    </row>
    <row r="175" spans="1:22" ht="15" x14ac:dyDescent="0.25">
      <c r="A175" s="39">
        <v>561</v>
      </c>
      <c r="B175" s="38" t="s">
        <v>114</v>
      </c>
      <c r="C175" s="15">
        <v>1329</v>
      </c>
      <c r="D175" s="15">
        <v>5572099.5700000003</v>
      </c>
      <c r="E175" s="15">
        <v>1558958.2656030941</v>
      </c>
      <c r="F175" s="15">
        <v>426693.36649741605</v>
      </c>
      <c r="G175" s="15">
        <v>7557751.2021005107</v>
      </c>
      <c r="H175" s="16">
        <v>3747.29</v>
      </c>
      <c r="I175" s="17">
        <v>4980148.41</v>
      </c>
      <c r="J175" s="17">
        <v>2577602.7921005106</v>
      </c>
      <c r="K175" s="40">
        <v>41062.540275548869</v>
      </c>
      <c r="L175" s="15">
        <v>-55832.462300858344</v>
      </c>
      <c r="M175" s="14">
        <v>2562832.8700752012</v>
      </c>
      <c r="N175" s="41">
        <v>956499.61954069335</v>
      </c>
      <c r="O175" s="456">
        <v>3519332.4896158944</v>
      </c>
      <c r="P175" s="458">
        <v>-734045.08800000011</v>
      </c>
      <c r="Q175" s="457">
        <v>844136.09778278391</v>
      </c>
      <c r="R175" s="457">
        <v>-16663.085134372217</v>
      </c>
      <c r="S175" s="147">
        <v>3612760.414264306</v>
      </c>
      <c r="T175" s="42">
        <f t="shared" si="4"/>
        <v>301063</v>
      </c>
    </row>
    <row r="176" spans="1:22" ht="15" x14ac:dyDescent="0.25">
      <c r="A176" s="39">
        <v>562</v>
      </c>
      <c r="B176" s="38" t="s">
        <v>115</v>
      </c>
      <c r="C176" s="15">
        <v>9158</v>
      </c>
      <c r="D176" s="15">
        <v>35564088.719999999</v>
      </c>
      <c r="E176" s="15">
        <v>12590506.281758577</v>
      </c>
      <c r="F176" s="15">
        <v>1838979.0053945314</v>
      </c>
      <c r="G176" s="15">
        <v>49993574.007153109</v>
      </c>
      <c r="H176" s="16">
        <v>3747.29</v>
      </c>
      <c r="I176" s="17">
        <v>34317681.82</v>
      </c>
      <c r="J176" s="17">
        <v>15675892.187153108</v>
      </c>
      <c r="K176" s="40">
        <v>228942.15955669727</v>
      </c>
      <c r="L176" s="15">
        <v>-678591.59921868506</v>
      </c>
      <c r="M176" s="14">
        <v>15226242.747491121</v>
      </c>
      <c r="N176" s="41">
        <v>5755885.6268370654</v>
      </c>
      <c r="O176" s="456">
        <v>20982128.374328189</v>
      </c>
      <c r="P176" s="458">
        <v>-49173.908055999957</v>
      </c>
      <c r="Q176" s="457">
        <v>4937601.4112428138</v>
      </c>
      <c r="R176" s="457">
        <v>-129094.18405396602</v>
      </c>
      <c r="S176" s="147">
        <v>25741461.693461038</v>
      </c>
      <c r="T176" s="42">
        <f t="shared" si="4"/>
        <v>2145122</v>
      </c>
    </row>
    <row r="177" spans="1:20" ht="15" x14ac:dyDescent="0.25">
      <c r="A177" s="39">
        <v>563</v>
      </c>
      <c r="B177" s="38" t="s">
        <v>116</v>
      </c>
      <c r="C177" s="15">
        <v>7288</v>
      </c>
      <c r="D177" s="15">
        <v>29970805.399999999</v>
      </c>
      <c r="E177" s="15">
        <v>14416505.928350916</v>
      </c>
      <c r="F177" s="15">
        <v>1450387.705181716</v>
      </c>
      <c r="G177" s="15">
        <v>45837699.033532634</v>
      </c>
      <c r="H177" s="16">
        <v>3747.29</v>
      </c>
      <c r="I177" s="17">
        <v>27310249.52</v>
      </c>
      <c r="J177" s="17">
        <v>18527449.513532635</v>
      </c>
      <c r="K177" s="40">
        <v>341802.01220824401</v>
      </c>
      <c r="L177" s="15">
        <v>-770731.1297785223</v>
      </c>
      <c r="M177" s="14">
        <v>18098520.395962358</v>
      </c>
      <c r="N177" s="41">
        <v>5802535.020808395</v>
      </c>
      <c r="O177" s="456">
        <v>23901055.416770753</v>
      </c>
      <c r="P177" s="458">
        <v>284460.96498400002</v>
      </c>
      <c r="Q177" s="457">
        <v>3855933.0588450874</v>
      </c>
      <c r="R177" s="457">
        <v>-98649.633317528278</v>
      </c>
      <c r="S177" s="147">
        <v>27942799.80728231</v>
      </c>
      <c r="T177" s="42">
        <f t="shared" si="4"/>
        <v>2328567</v>
      </c>
    </row>
    <row r="178" spans="1:20" ht="15" x14ac:dyDescent="0.25">
      <c r="A178" s="39">
        <v>564</v>
      </c>
      <c r="B178" s="38" t="s">
        <v>349</v>
      </c>
      <c r="C178" s="15">
        <v>205489</v>
      </c>
      <c r="D178" s="15">
        <v>698372998.94999993</v>
      </c>
      <c r="E178" s="15">
        <v>240338195.22930324</v>
      </c>
      <c r="F178" s="15">
        <v>45381729.431388497</v>
      </c>
      <c r="G178" s="15">
        <v>984092923.61069167</v>
      </c>
      <c r="H178" s="16">
        <v>3747.29</v>
      </c>
      <c r="I178" s="17">
        <v>770026874.80999994</v>
      </c>
      <c r="J178" s="17">
        <v>214066048.80069172</v>
      </c>
      <c r="K178" s="40">
        <v>9130382.9253892563</v>
      </c>
      <c r="L178" s="15">
        <v>-19732749.970532097</v>
      </c>
      <c r="M178" s="14">
        <v>203463681.75554889</v>
      </c>
      <c r="N178" s="41">
        <v>40331845.50504452</v>
      </c>
      <c r="O178" s="456">
        <v>243795527.26059341</v>
      </c>
      <c r="P178" s="458">
        <v>-11945922.313079994</v>
      </c>
      <c r="Q178" s="457">
        <v>84613180.325882018</v>
      </c>
      <c r="R178" s="457">
        <v>-3073639.2858551964</v>
      </c>
      <c r="S178" s="147">
        <v>313389145.98754019</v>
      </c>
      <c r="T178" s="42">
        <f t="shared" si="4"/>
        <v>26115762</v>
      </c>
    </row>
    <row r="179" spans="1:20" ht="15" x14ac:dyDescent="0.25">
      <c r="A179" s="39">
        <v>576</v>
      </c>
      <c r="B179" s="38" t="s">
        <v>117</v>
      </c>
      <c r="C179" s="15">
        <v>2896</v>
      </c>
      <c r="D179" s="15">
        <v>11367440.25</v>
      </c>
      <c r="E179" s="15">
        <v>5108122.150910018</v>
      </c>
      <c r="F179" s="15">
        <v>889250.98510723468</v>
      </c>
      <c r="G179" s="15">
        <v>17364813.386017252</v>
      </c>
      <c r="H179" s="16">
        <v>3747.29</v>
      </c>
      <c r="I179" s="17">
        <v>10852151.84</v>
      </c>
      <c r="J179" s="17">
        <v>6512661.5460172519</v>
      </c>
      <c r="K179" s="40">
        <v>340825.36232902977</v>
      </c>
      <c r="L179" s="15">
        <v>-177008.67585873269</v>
      </c>
      <c r="M179" s="14">
        <v>6676478.2324875491</v>
      </c>
      <c r="N179" s="41">
        <v>2222842.7014588015</v>
      </c>
      <c r="O179" s="456">
        <v>8899320.9339463506</v>
      </c>
      <c r="P179" s="458">
        <v>-58638.252959999998</v>
      </c>
      <c r="Q179" s="457">
        <v>1863284.3448500999</v>
      </c>
      <c r="R179" s="457">
        <v>-39950.428048117086</v>
      </c>
      <c r="S179" s="147">
        <v>10664016.597788334</v>
      </c>
      <c r="T179" s="42">
        <f t="shared" si="4"/>
        <v>888668</v>
      </c>
    </row>
    <row r="180" spans="1:20" ht="15" x14ac:dyDescent="0.25">
      <c r="A180" s="39">
        <v>577</v>
      </c>
      <c r="B180" s="38" t="s">
        <v>350</v>
      </c>
      <c r="C180" s="15">
        <v>10850</v>
      </c>
      <c r="D180" s="15">
        <v>40672660.600000001</v>
      </c>
      <c r="E180" s="15">
        <v>11246842.277300121</v>
      </c>
      <c r="F180" s="15">
        <v>1392557.0357124805</v>
      </c>
      <c r="G180" s="15">
        <v>53312059.913012601</v>
      </c>
      <c r="H180" s="16">
        <v>3747.29</v>
      </c>
      <c r="I180" s="17">
        <v>40658096.5</v>
      </c>
      <c r="J180" s="17">
        <v>12653963.413012601</v>
      </c>
      <c r="K180" s="40">
        <v>192705.11976809293</v>
      </c>
      <c r="L180" s="15">
        <v>-1080535.5633309889</v>
      </c>
      <c r="M180" s="14">
        <v>11766132.969449705</v>
      </c>
      <c r="N180" s="41">
        <v>2210529.1279178923</v>
      </c>
      <c r="O180" s="456">
        <v>13976662.097367596</v>
      </c>
      <c r="P180" s="458">
        <v>168090.63488000003</v>
      </c>
      <c r="Q180" s="457">
        <v>4528731.3768356387</v>
      </c>
      <c r="R180" s="457">
        <v>-167281.53277626832</v>
      </c>
      <c r="S180" s="147">
        <v>18506202.576306965</v>
      </c>
      <c r="T180" s="42">
        <f t="shared" si="4"/>
        <v>1542184</v>
      </c>
    </row>
    <row r="181" spans="1:20" ht="15" x14ac:dyDescent="0.25">
      <c r="A181" s="39">
        <v>578</v>
      </c>
      <c r="B181" s="38" t="s">
        <v>118</v>
      </c>
      <c r="C181" s="15">
        <v>3273</v>
      </c>
      <c r="D181" s="15">
        <v>12376688.33</v>
      </c>
      <c r="E181" s="15">
        <v>7087449.5650789198</v>
      </c>
      <c r="F181" s="15">
        <v>1240688.4086913895</v>
      </c>
      <c r="G181" s="15">
        <v>20704826.303770311</v>
      </c>
      <c r="H181" s="16">
        <v>3747.29</v>
      </c>
      <c r="I181" s="17">
        <v>12264880.17</v>
      </c>
      <c r="J181" s="17">
        <v>8439946.1337703113</v>
      </c>
      <c r="K181" s="40">
        <v>166091.95783768559</v>
      </c>
      <c r="L181" s="15">
        <v>-112190.75889151913</v>
      </c>
      <c r="M181" s="14">
        <v>8493847.332716478</v>
      </c>
      <c r="N181" s="41">
        <v>3176638.2110571335</v>
      </c>
      <c r="O181" s="456">
        <v>11670485.543773612</v>
      </c>
      <c r="P181" s="458">
        <v>47087.000800000009</v>
      </c>
      <c r="Q181" s="457">
        <v>2023666.0246597161</v>
      </c>
      <c r="R181" s="457">
        <v>-41769.561914659716</v>
      </c>
      <c r="S181" s="147">
        <v>13699469.007318668</v>
      </c>
      <c r="T181" s="42">
        <f t="shared" si="4"/>
        <v>1141622</v>
      </c>
    </row>
    <row r="182" spans="1:20" ht="15" x14ac:dyDescent="0.25">
      <c r="A182" s="39">
        <v>580</v>
      </c>
      <c r="B182" s="38" t="s">
        <v>119</v>
      </c>
      <c r="C182" s="15">
        <v>4734</v>
      </c>
      <c r="D182" s="15">
        <v>17995459.100000001</v>
      </c>
      <c r="E182" s="15">
        <v>8742962.4924801625</v>
      </c>
      <c r="F182" s="15">
        <v>1349430.9590322841</v>
      </c>
      <c r="G182" s="15">
        <v>28087852.55151245</v>
      </c>
      <c r="H182" s="16">
        <v>3747.29</v>
      </c>
      <c r="I182" s="17">
        <v>17739670.859999999</v>
      </c>
      <c r="J182" s="17">
        <v>10348181.691512451</v>
      </c>
      <c r="K182" s="40">
        <v>777976.13209164294</v>
      </c>
      <c r="L182" s="15">
        <v>106288.39874984132</v>
      </c>
      <c r="M182" s="14">
        <v>11232446.222353935</v>
      </c>
      <c r="N182" s="41">
        <v>3911563.2321674353</v>
      </c>
      <c r="O182" s="456">
        <v>15144009.454521371</v>
      </c>
      <c r="P182" s="458">
        <v>-10626.582960000014</v>
      </c>
      <c r="Q182" s="457">
        <v>3051542.5268712929</v>
      </c>
      <c r="R182" s="457">
        <v>-58627.725121231219</v>
      </c>
      <c r="S182" s="147">
        <v>18126297.673311435</v>
      </c>
      <c r="T182" s="42">
        <f t="shared" si="4"/>
        <v>1510525</v>
      </c>
    </row>
    <row r="183" spans="1:20" ht="15" x14ac:dyDescent="0.25">
      <c r="A183" s="39">
        <v>581</v>
      </c>
      <c r="B183" s="38" t="s">
        <v>120</v>
      </c>
      <c r="C183" s="15">
        <v>6404</v>
      </c>
      <c r="D183" s="15">
        <v>24252763.319999997</v>
      </c>
      <c r="E183" s="15">
        <v>10683474.44170915</v>
      </c>
      <c r="F183" s="15">
        <v>1722340.1147863772</v>
      </c>
      <c r="G183" s="15">
        <v>36658577.876495525</v>
      </c>
      <c r="H183" s="16">
        <v>3747.29</v>
      </c>
      <c r="I183" s="17">
        <v>23997645.16</v>
      </c>
      <c r="J183" s="17">
        <v>12660932.716495525</v>
      </c>
      <c r="K183" s="40">
        <v>700089.27588465391</v>
      </c>
      <c r="L183" s="15">
        <v>-583610.3146615685</v>
      </c>
      <c r="M183" s="14">
        <v>12777411.677718611</v>
      </c>
      <c r="N183" s="41">
        <v>4536794.0641806191</v>
      </c>
      <c r="O183" s="456">
        <v>17314205.74189923</v>
      </c>
      <c r="P183" s="458">
        <v>85496.336799999975</v>
      </c>
      <c r="Q183" s="457">
        <v>3683108.2432954065</v>
      </c>
      <c r="R183" s="457">
        <v>-86673.113388151862</v>
      </c>
      <c r="S183" s="147">
        <v>20996137.208606485</v>
      </c>
      <c r="T183" s="42">
        <f t="shared" si="4"/>
        <v>1749678</v>
      </c>
    </row>
    <row r="184" spans="1:20" ht="15" x14ac:dyDescent="0.25">
      <c r="A184" s="39">
        <v>583</v>
      </c>
      <c r="B184" s="38" t="s">
        <v>121</v>
      </c>
      <c r="C184" s="15">
        <v>939</v>
      </c>
      <c r="D184" s="15">
        <v>3190576.38</v>
      </c>
      <c r="E184" s="15">
        <v>1616002.1407793525</v>
      </c>
      <c r="F184" s="15">
        <v>945094.84133594087</v>
      </c>
      <c r="G184" s="15">
        <v>5751673.3621152937</v>
      </c>
      <c r="H184" s="16">
        <v>3747.29</v>
      </c>
      <c r="I184" s="17">
        <v>3518705.31</v>
      </c>
      <c r="J184" s="17">
        <v>2232968.0521152937</v>
      </c>
      <c r="K184" s="40">
        <v>1098236.6368616675</v>
      </c>
      <c r="L184" s="15">
        <v>353717.90497865243</v>
      </c>
      <c r="M184" s="14">
        <v>3684922.5939556137</v>
      </c>
      <c r="N184" s="41">
        <v>624203.37665819027</v>
      </c>
      <c r="O184" s="456">
        <v>4309125.9706138037</v>
      </c>
      <c r="P184" s="458">
        <v>102353.76760000001</v>
      </c>
      <c r="Q184" s="457">
        <v>575192.95926665538</v>
      </c>
      <c r="R184" s="457">
        <v>-20237.980812854119</v>
      </c>
      <c r="S184" s="147">
        <v>4966434.7166676046</v>
      </c>
      <c r="T184" s="42">
        <f t="shared" si="4"/>
        <v>413870</v>
      </c>
    </row>
    <row r="185" spans="1:20" ht="15" x14ac:dyDescent="0.25">
      <c r="A185" s="39">
        <v>584</v>
      </c>
      <c r="B185" s="38" t="s">
        <v>122</v>
      </c>
      <c r="C185" s="15">
        <v>2759</v>
      </c>
      <c r="D185" s="15">
        <v>12518247.030000001</v>
      </c>
      <c r="E185" s="15">
        <v>3606271.4822047586</v>
      </c>
      <c r="F185" s="15">
        <v>939440.51172179077</v>
      </c>
      <c r="G185" s="15">
        <v>17063959.023926549</v>
      </c>
      <c r="H185" s="16">
        <v>3747.29</v>
      </c>
      <c r="I185" s="17">
        <v>10338773.109999999</v>
      </c>
      <c r="J185" s="17">
        <v>6725185.9139265493</v>
      </c>
      <c r="K185" s="40">
        <v>1020267.5119168926</v>
      </c>
      <c r="L185" s="15">
        <v>-121546.82466571142</v>
      </c>
      <c r="M185" s="14">
        <v>7623906.6011777306</v>
      </c>
      <c r="N185" s="41">
        <v>3575105.4415864437</v>
      </c>
      <c r="O185" s="456">
        <v>11199012.042764174</v>
      </c>
      <c r="P185" s="458">
        <v>-8535.4080000000031</v>
      </c>
      <c r="Q185" s="457">
        <v>1605693.7776040924</v>
      </c>
      <c r="R185" s="457">
        <v>-29983.944574927002</v>
      </c>
      <c r="S185" s="147">
        <v>12766186.46779334</v>
      </c>
      <c r="T185" s="42">
        <f t="shared" si="4"/>
        <v>1063849</v>
      </c>
    </row>
    <row r="186" spans="1:20" ht="15" x14ac:dyDescent="0.25">
      <c r="A186" s="39">
        <v>588</v>
      </c>
      <c r="B186" s="38" t="s">
        <v>123</v>
      </c>
      <c r="C186" s="15">
        <v>1690</v>
      </c>
      <c r="D186" s="15">
        <v>6549343.3999999994</v>
      </c>
      <c r="E186" s="15">
        <v>2776439.0106874504</v>
      </c>
      <c r="F186" s="15">
        <v>611010.26582611911</v>
      </c>
      <c r="G186" s="15">
        <v>9936792.6765135694</v>
      </c>
      <c r="H186" s="16">
        <v>3747.29</v>
      </c>
      <c r="I186" s="17">
        <v>6332920.0999999996</v>
      </c>
      <c r="J186" s="17">
        <v>3603872.5765135698</v>
      </c>
      <c r="K186" s="40">
        <v>172138.4873910824</v>
      </c>
      <c r="L186" s="15">
        <v>-121370.75835988187</v>
      </c>
      <c r="M186" s="14">
        <v>3654640.3055447703</v>
      </c>
      <c r="N186" s="41">
        <v>1509248.2131579048</v>
      </c>
      <c r="O186" s="456">
        <v>5163888.5187026747</v>
      </c>
      <c r="P186" s="458">
        <v>6131.2680799999944</v>
      </c>
      <c r="Q186" s="457">
        <v>1165895.8264689608</v>
      </c>
      <c r="R186" s="457">
        <v>-21270.197147619299</v>
      </c>
      <c r="S186" s="147">
        <v>6314645.4161040159</v>
      </c>
      <c r="T186" s="42">
        <f t="shared" si="4"/>
        <v>526220</v>
      </c>
    </row>
    <row r="187" spans="1:20" ht="15" x14ac:dyDescent="0.25">
      <c r="A187" s="39">
        <v>592</v>
      </c>
      <c r="B187" s="38" t="s">
        <v>124</v>
      </c>
      <c r="C187" s="15">
        <v>3841</v>
      </c>
      <c r="D187" s="15">
        <v>14855524.23</v>
      </c>
      <c r="E187" s="15">
        <v>4758162.6485591438</v>
      </c>
      <c r="F187" s="15">
        <v>884301.14485572651</v>
      </c>
      <c r="G187" s="15">
        <v>20497988.023414869</v>
      </c>
      <c r="H187" s="16">
        <v>3747.29</v>
      </c>
      <c r="I187" s="17">
        <v>14393340.890000001</v>
      </c>
      <c r="J187" s="17">
        <v>6104647.1334148683</v>
      </c>
      <c r="K187" s="40">
        <v>48277.917345972404</v>
      </c>
      <c r="L187" s="15">
        <v>-151131.95447489736</v>
      </c>
      <c r="M187" s="14">
        <v>6001793.0962859439</v>
      </c>
      <c r="N187" s="41">
        <v>2931537.6113249487</v>
      </c>
      <c r="O187" s="456">
        <v>8933330.7076108921</v>
      </c>
      <c r="P187" s="458">
        <v>92097.052320000003</v>
      </c>
      <c r="Q187" s="457">
        <v>2017221.0765458599</v>
      </c>
      <c r="R187" s="457">
        <v>-50621.089207086137</v>
      </c>
      <c r="S187" s="147">
        <v>10992027.747269666</v>
      </c>
      <c r="T187" s="42">
        <f t="shared" si="4"/>
        <v>916002</v>
      </c>
    </row>
    <row r="188" spans="1:20" ht="15" x14ac:dyDescent="0.25">
      <c r="A188" s="39">
        <v>593</v>
      </c>
      <c r="B188" s="38" t="s">
        <v>125</v>
      </c>
      <c r="C188" s="15">
        <v>17682</v>
      </c>
      <c r="D188" s="15">
        <v>65000581.119999997</v>
      </c>
      <c r="E188" s="15">
        <v>32646335.071186315</v>
      </c>
      <c r="F188" s="15">
        <v>4057700.5620368384</v>
      </c>
      <c r="G188" s="15">
        <v>101704616.75322315</v>
      </c>
      <c r="H188" s="16">
        <v>3747.29</v>
      </c>
      <c r="I188" s="17">
        <v>66259581.780000001</v>
      </c>
      <c r="J188" s="17">
        <v>35445034.97322315</v>
      </c>
      <c r="K188" s="40">
        <v>751305.31522520038</v>
      </c>
      <c r="L188" s="15">
        <v>-2137070.2884247471</v>
      </c>
      <c r="M188" s="14">
        <v>34059270.000023603</v>
      </c>
      <c r="N188" s="41">
        <v>10538143.129268494</v>
      </c>
      <c r="O188" s="456">
        <v>44597413.129292101</v>
      </c>
      <c r="P188" s="458">
        <v>-173254.55671999994</v>
      </c>
      <c r="Q188" s="457">
        <v>9937697.051248109</v>
      </c>
      <c r="R188" s="457">
        <v>-254658.45985599555</v>
      </c>
      <c r="S188" s="147">
        <v>54107197.163964212</v>
      </c>
      <c r="T188" s="42">
        <f t="shared" si="4"/>
        <v>4508933</v>
      </c>
    </row>
    <row r="189" spans="1:20" ht="15" x14ac:dyDescent="0.25">
      <c r="A189" s="39">
        <v>595</v>
      </c>
      <c r="B189" s="38" t="s">
        <v>126</v>
      </c>
      <c r="C189" s="15">
        <v>4391</v>
      </c>
      <c r="D189" s="15">
        <v>18036749.969999999</v>
      </c>
      <c r="E189" s="15">
        <v>10253490.763766127</v>
      </c>
      <c r="F189" s="15">
        <v>1535790.588023629</v>
      </c>
      <c r="G189" s="15">
        <v>29826031.321789753</v>
      </c>
      <c r="H189" s="16">
        <v>3747.29</v>
      </c>
      <c r="I189" s="17">
        <v>16454350.390000001</v>
      </c>
      <c r="J189" s="17">
        <v>13371680.931789752</v>
      </c>
      <c r="K189" s="40">
        <v>616077.04748515994</v>
      </c>
      <c r="L189" s="15">
        <v>-224733.61820321201</v>
      </c>
      <c r="M189" s="14">
        <v>13763024.3610717</v>
      </c>
      <c r="N189" s="41">
        <v>4882304.8969369549</v>
      </c>
      <c r="O189" s="456">
        <v>18645329.258008655</v>
      </c>
      <c r="P189" s="458">
        <v>95169.799199999979</v>
      </c>
      <c r="Q189" s="457">
        <v>2854617.6939804279</v>
      </c>
      <c r="R189" s="457">
        <v>-50634.217459699437</v>
      </c>
      <c r="S189" s="147">
        <v>21544482.533729382</v>
      </c>
      <c r="T189" s="42">
        <f t="shared" si="4"/>
        <v>1795374</v>
      </c>
    </row>
    <row r="190" spans="1:20" ht="15" x14ac:dyDescent="0.25">
      <c r="A190" s="39">
        <v>598</v>
      </c>
      <c r="B190" s="38" t="s">
        <v>351</v>
      </c>
      <c r="C190" s="15">
        <v>19208</v>
      </c>
      <c r="D190" s="15">
        <v>72577190.069999993</v>
      </c>
      <c r="E190" s="15">
        <v>23577414.861518957</v>
      </c>
      <c r="F190" s="15">
        <v>8991609.0786147304</v>
      </c>
      <c r="G190" s="15">
        <v>105146214.01013367</v>
      </c>
      <c r="H190" s="16">
        <v>3747.29</v>
      </c>
      <c r="I190" s="17">
        <v>71977946.319999993</v>
      </c>
      <c r="J190" s="17">
        <v>33168267.690133676</v>
      </c>
      <c r="K190" s="40">
        <v>1216213.127238699</v>
      </c>
      <c r="L190" s="15">
        <v>-2167759.7950310754</v>
      </c>
      <c r="M190" s="14">
        <v>32216721.0223413</v>
      </c>
      <c r="N190" s="41">
        <v>3593646.6436513667</v>
      </c>
      <c r="O190" s="456">
        <v>35810367.66599267</v>
      </c>
      <c r="P190" s="458">
        <v>840737.68800000008</v>
      </c>
      <c r="Q190" s="457">
        <v>8988780.8185813278</v>
      </c>
      <c r="R190" s="457">
        <v>-305845.8336853424</v>
      </c>
      <c r="S190" s="147">
        <v>45334040.338888653</v>
      </c>
      <c r="T190" s="42">
        <f t="shared" si="4"/>
        <v>3777837</v>
      </c>
    </row>
    <row r="191" spans="1:20" ht="15" x14ac:dyDescent="0.25">
      <c r="A191" s="39">
        <v>599</v>
      </c>
      <c r="B191" s="38" t="s">
        <v>127</v>
      </c>
      <c r="C191" s="15">
        <v>11081</v>
      </c>
      <c r="D191" s="15">
        <v>44885275.219999999</v>
      </c>
      <c r="E191" s="15">
        <v>9315202.3529935461</v>
      </c>
      <c r="F191" s="15">
        <v>4512722.1769856829</v>
      </c>
      <c r="G191" s="15">
        <v>58713199.749979228</v>
      </c>
      <c r="H191" s="16">
        <v>3747.29</v>
      </c>
      <c r="I191" s="17">
        <v>41523720.490000002</v>
      </c>
      <c r="J191" s="17">
        <v>17189479.259979226</v>
      </c>
      <c r="K191" s="40">
        <v>364552.3024452806</v>
      </c>
      <c r="L191" s="15">
        <v>-705165.76135847101</v>
      </c>
      <c r="M191" s="14">
        <v>16848865.801066037</v>
      </c>
      <c r="N191" s="41">
        <v>8160120.7379141282</v>
      </c>
      <c r="O191" s="456">
        <v>25008986.538980164</v>
      </c>
      <c r="P191" s="458">
        <v>-182757.31096000009</v>
      </c>
      <c r="Q191" s="457">
        <v>5828591.7768679997</v>
      </c>
      <c r="R191" s="457">
        <v>-136582.28287363591</v>
      </c>
      <c r="S191" s="147">
        <v>30518238.722014528</v>
      </c>
      <c r="T191" s="42">
        <f t="shared" si="4"/>
        <v>2543187</v>
      </c>
    </row>
    <row r="192" spans="1:20" ht="15" x14ac:dyDescent="0.25">
      <c r="A192" s="39">
        <v>601</v>
      </c>
      <c r="B192" s="38" t="s">
        <v>128</v>
      </c>
      <c r="C192" s="15">
        <v>4032</v>
      </c>
      <c r="D192" s="15">
        <v>16194040.939999999</v>
      </c>
      <c r="E192" s="15">
        <v>7257587.7294465397</v>
      </c>
      <c r="F192" s="15">
        <v>1443170.8219123185</v>
      </c>
      <c r="G192" s="15">
        <v>24894799.491358858</v>
      </c>
      <c r="H192" s="16">
        <v>3747.29</v>
      </c>
      <c r="I192" s="17">
        <v>15109073.279999999</v>
      </c>
      <c r="J192" s="17">
        <v>9785726.2113588583</v>
      </c>
      <c r="K192" s="40">
        <v>1628980.4702377187</v>
      </c>
      <c r="L192" s="15">
        <v>-246714.11790136289</v>
      </c>
      <c r="M192" s="14">
        <v>11167992.563695215</v>
      </c>
      <c r="N192" s="41">
        <v>4070596.9666954116</v>
      </c>
      <c r="O192" s="456">
        <v>15238589.530390626</v>
      </c>
      <c r="P192" s="458">
        <v>-80403.543359999996</v>
      </c>
      <c r="Q192" s="457">
        <v>2567790.3049382991</v>
      </c>
      <c r="R192" s="457">
        <v>-44777.773451972913</v>
      </c>
      <c r="S192" s="147">
        <v>17681198.518516954</v>
      </c>
      <c r="T192" s="42">
        <f t="shared" si="4"/>
        <v>1473433</v>
      </c>
    </row>
    <row r="193" spans="1:20" ht="15" x14ac:dyDescent="0.25">
      <c r="A193" s="39">
        <v>604</v>
      </c>
      <c r="B193" s="38" t="s">
        <v>352</v>
      </c>
      <c r="C193" s="15">
        <v>19623</v>
      </c>
      <c r="D193" s="15">
        <v>71560359.700000003</v>
      </c>
      <c r="E193" s="15">
        <v>17661342.900658578</v>
      </c>
      <c r="F193" s="15">
        <v>2758278.617981568</v>
      </c>
      <c r="G193" s="15">
        <v>91979981.218640149</v>
      </c>
      <c r="H193" s="16">
        <v>3747.29</v>
      </c>
      <c r="I193" s="17">
        <v>73533071.670000002</v>
      </c>
      <c r="J193" s="17">
        <v>18446909.548640147</v>
      </c>
      <c r="K193" s="40">
        <v>644446.30240041134</v>
      </c>
      <c r="L193" s="15">
        <v>-2076121.6498423067</v>
      </c>
      <c r="M193" s="14">
        <v>17015234.20119825</v>
      </c>
      <c r="N193" s="41">
        <v>-3482895.2847552029</v>
      </c>
      <c r="O193" s="456">
        <v>13532338.916443046</v>
      </c>
      <c r="P193" s="458">
        <v>-890129.24896000023</v>
      </c>
      <c r="Q193" s="457">
        <v>6068572.0364273963</v>
      </c>
      <c r="R193" s="457">
        <v>-353788.15473907872</v>
      </c>
      <c r="S193" s="147">
        <v>18356993.549171362</v>
      </c>
      <c r="T193" s="42">
        <f t="shared" si="4"/>
        <v>1529749</v>
      </c>
    </row>
    <row r="194" spans="1:20" ht="15" x14ac:dyDescent="0.25">
      <c r="A194" s="39">
        <v>607</v>
      </c>
      <c r="B194" s="38" t="s">
        <v>129</v>
      </c>
      <c r="C194" s="15">
        <v>4246</v>
      </c>
      <c r="D194" s="15">
        <v>15530569.220000001</v>
      </c>
      <c r="E194" s="15">
        <v>7456756.4692673804</v>
      </c>
      <c r="F194" s="15">
        <v>1300682.6126510659</v>
      </c>
      <c r="G194" s="15">
        <v>24288008.301918447</v>
      </c>
      <c r="H194" s="16">
        <v>3747.29</v>
      </c>
      <c r="I194" s="17">
        <v>15910993.34</v>
      </c>
      <c r="J194" s="17">
        <v>8377014.9619184472</v>
      </c>
      <c r="K194" s="40">
        <v>117657.11972249635</v>
      </c>
      <c r="L194" s="15">
        <v>158258.97138420417</v>
      </c>
      <c r="M194" s="14">
        <v>8652931.0530251488</v>
      </c>
      <c r="N194" s="41">
        <v>5003321.8738839608</v>
      </c>
      <c r="O194" s="456">
        <v>13656252.92690911</v>
      </c>
      <c r="P194" s="458">
        <v>-7141.2913599999956</v>
      </c>
      <c r="Q194" s="457">
        <v>2779648.4251052784</v>
      </c>
      <c r="R194" s="457">
        <v>-43625.833411871237</v>
      </c>
      <c r="S194" s="147">
        <v>16385134.227242516</v>
      </c>
      <c r="T194" s="42">
        <f t="shared" si="4"/>
        <v>1365428</v>
      </c>
    </row>
    <row r="195" spans="1:20" ht="15" x14ac:dyDescent="0.25">
      <c r="A195" s="39">
        <v>608</v>
      </c>
      <c r="B195" s="38" t="s">
        <v>353</v>
      </c>
      <c r="C195" s="15">
        <v>2089</v>
      </c>
      <c r="D195" s="15">
        <v>8359246.209999999</v>
      </c>
      <c r="E195" s="15">
        <v>3115048.0307476171</v>
      </c>
      <c r="F195" s="15">
        <v>531096.12069809623</v>
      </c>
      <c r="G195" s="15">
        <v>12005390.361445712</v>
      </c>
      <c r="H195" s="16">
        <v>3747.29</v>
      </c>
      <c r="I195" s="17">
        <v>7828088.8099999996</v>
      </c>
      <c r="J195" s="17">
        <v>4177301.5514457123</v>
      </c>
      <c r="K195" s="40">
        <v>50167.982822061756</v>
      </c>
      <c r="L195" s="15">
        <v>-138138.44285042383</v>
      </c>
      <c r="M195" s="14">
        <v>4089331.0914173499</v>
      </c>
      <c r="N195" s="41">
        <v>1953013.0780425938</v>
      </c>
      <c r="O195" s="456">
        <v>6042344.1694599437</v>
      </c>
      <c r="P195" s="458">
        <v>-22761.088000000003</v>
      </c>
      <c r="Q195" s="457">
        <v>1248484.1461457408</v>
      </c>
      <c r="R195" s="457">
        <v>-25861.322101631133</v>
      </c>
      <c r="S195" s="147">
        <v>7242205.9055040525</v>
      </c>
      <c r="T195" s="42">
        <f t="shared" si="4"/>
        <v>603517</v>
      </c>
    </row>
    <row r="196" spans="1:20" ht="15" x14ac:dyDescent="0.25">
      <c r="A196" s="39">
        <v>609</v>
      </c>
      <c r="B196" s="38" t="s">
        <v>354</v>
      </c>
      <c r="C196" s="15">
        <v>83934</v>
      </c>
      <c r="D196" s="15">
        <v>299089216.50999999</v>
      </c>
      <c r="E196" s="15">
        <v>102182000.47070271</v>
      </c>
      <c r="F196" s="15">
        <v>18918881.674409077</v>
      </c>
      <c r="G196" s="15">
        <v>420190098.65511179</v>
      </c>
      <c r="H196" s="16">
        <v>3747.29</v>
      </c>
      <c r="I196" s="17">
        <v>314525038.86000001</v>
      </c>
      <c r="J196" s="17">
        <v>105665059.79511178</v>
      </c>
      <c r="K196" s="40">
        <v>3709987.815215202</v>
      </c>
      <c r="L196" s="15">
        <v>-5367370.4912803648</v>
      </c>
      <c r="M196" s="14">
        <v>104007677.11904661</v>
      </c>
      <c r="N196" s="41">
        <v>30826473.303407989</v>
      </c>
      <c r="O196" s="456">
        <v>134834150.4224546</v>
      </c>
      <c r="P196" s="458">
        <v>-2864215.4820160009</v>
      </c>
      <c r="Q196" s="457">
        <v>39568076.41357556</v>
      </c>
      <c r="R196" s="457">
        <v>-1237786.6141398505</v>
      </c>
      <c r="S196" s="147">
        <v>170300224.7398743</v>
      </c>
      <c r="T196" s="42">
        <f t="shared" si="4"/>
        <v>14191685</v>
      </c>
    </row>
    <row r="197" spans="1:20" ht="15" x14ac:dyDescent="0.25">
      <c r="A197" s="39">
        <v>611</v>
      </c>
      <c r="B197" s="38" t="s">
        <v>355</v>
      </c>
      <c r="C197" s="15">
        <v>5035</v>
      </c>
      <c r="D197" s="15">
        <v>18802522.819999997</v>
      </c>
      <c r="E197" s="15">
        <v>4438340.846007308</v>
      </c>
      <c r="F197" s="15">
        <v>780696.15776222851</v>
      </c>
      <c r="G197" s="15">
        <v>24021559.823769532</v>
      </c>
      <c r="H197" s="16">
        <v>3747.29</v>
      </c>
      <c r="I197" s="17">
        <v>18867605.149999999</v>
      </c>
      <c r="J197" s="17">
        <v>5153954.6737695336</v>
      </c>
      <c r="K197" s="40">
        <v>21333.473708821941</v>
      </c>
      <c r="L197" s="15">
        <v>-418791.57696151774</v>
      </c>
      <c r="M197" s="14">
        <v>4756496.5705168387</v>
      </c>
      <c r="N197" s="41">
        <v>709404.43955185253</v>
      </c>
      <c r="O197" s="456">
        <v>5465901.0100686913</v>
      </c>
      <c r="P197" s="458">
        <v>-19773.695200000016</v>
      </c>
      <c r="Q197" s="457">
        <v>2082152.8852573577</v>
      </c>
      <c r="R197" s="457">
        <v>-75257.163889434945</v>
      </c>
      <c r="S197" s="147">
        <v>7453023.036236614</v>
      </c>
      <c r="T197" s="42">
        <f t="shared" si="4"/>
        <v>621085</v>
      </c>
    </row>
    <row r="198" spans="1:20" ht="15" x14ac:dyDescent="0.25">
      <c r="A198" s="39">
        <v>614</v>
      </c>
      <c r="B198" s="38" t="s">
        <v>130</v>
      </c>
      <c r="C198" s="15">
        <v>3183</v>
      </c>
      <c r="D198" s="15">
        <v>11200183.219999999</v>
      </c>
      <c r="E198" s="15">
        <v>6860524.660111174</v>
      </c>
      <c r="F198" s="15">
        <v>2894958.2606875673</v>
      </c>
      <c r="G198" s="15">
        <v>20955666.14079874</v>
      </c>
      <c r="H198" s="16">
        <v>3747.29</v>
      </c>
      <c r="I198" s="17">
        <v>11927624.07</v>
      </c>
      <c r="J198" s="17">
        <v>9028042.0707987398</v>
      </c>
      <c r="K198" s="40">
        <v>3336697.0698377853</v>
      </c>
      <c r="L198" s="15">
        <v>-319331.8606316857</v>
      </c>
      <c r="M198" s="14">
        <v>12045407.28000484</v>
      </c>
      <c r="N198" s="41">
        <v>3559863.4631539765</v>
      </c>
      <c r="O198" s="456">
        <v>15605270.743158817</v>
      </c>
      <c r="P198" s="458">
        <v>-100945.42528000001</v>
      </c>
      <c r="Q198" s="457">
        <v>2280954.5622513769</v>
      </c>
      <c r="R198" s="457">
        <v>-37847.618398481682</v>
      </c>
      <c r="S198" s="147">
        <v>17747432.26173171</v>
      </c>
      <c r="T198" s="42">
        <f t="shared" si="4"/>
        <v>1478953</v>
      </c>
    </row>
    <row r="199" spans="1:20" ht="15" x14ac:dyDescent="0.25">
      <c r="A199" s="39">
        <v>615</v>
      </c>
      <c r="B199" s="38" t="s">
        <v>131</v>
      </c>
      <c r="C199" s="15">
        <v>7873</v>
      </c>
      <c r="D199" s="15">
        <v>31531252.710000001</v>
      </c>
      <c r="E199" s="15">
        <v>14409264.190845817</v>
      </c>
      <c r="F199" s="15">
        <v>5773130.0459672548</v>
      </c>
      <c r="G199" s="15">
        <v>51713646.946813077</v>
      </c>
      <c r="H199" s="16">
        <v>3747.29</v>
      </c>
      <c r="I199" s="17">
        <v>29502414.169999998</v>
      </c>
      <c r="J199" s="17">
        <v>22211232.776813079</v>
      </c>
      <c r="K199" s="40">
        <v>4052656.7254212825</v>
      </c>
      <c r="L199" s="15">
        <v>-759077.41758972255</v>
      </c>
      <c r="M199" s="14">
        <v>25504812.084644638</v>
      </c>
      <c r="N199" s="41">
        <v>8777120.6599629205</v>
      </c>
      <c r="O199" s="456">
        <v>34281932.74460756</v>
      </c>
      <c r="P199" s="458">
        <v>19176.216639999984</v>
      </c>
      <c r="Q199" s="457">
        <v>4680815.990560133</v>
      </c>
      <c r="R199" s="457">
        <v>-85445.817900352718</v>
      </c>
      <c r="S199" s="147">
        <v>38896479.13390734</v>
      </c>
      <c r="T199" s="42">
        <f t="shared" si="4"/>
        <v>3241373</v>
      </c>
    </row>
    <row r="200" spans="1:20" ht="15" x14ac:dyDescent="0.25">
      <c r="A200" s="39">
        <v>616</v>
      </c>
      <c r="B200" s="38" t="s">
        <v>132</v>
      </c>
      <c r="C200" s="15">
        <v>1860</v>
      </c>
      <c r="D200" s="15">
        <v>6775607.540000001</v>
      </c>
      <c r="E200" s="15">
        <v>2055644.5355965279</v>
      </c>
      <c r="F200" s="15">
        <v>436506.77852658532</v>
      </c>
      <c r="G200" s="15">
        <v>9267758.8541231137</v>
      </c>
      <c r="H200" s="16">
        <v>3747.29</v>
      </c>
      <c r="I200" s="17">
        <v>6969959.4000000004</v>
      </c>
      <c r="J200" s="17">
        <v>2297799.4541231133</v>
      </c>
      <c r="K200" s="40">
        <v>29756.30518217288</v>
      </c>
      <c r="L200" s="15">
        <v>-120852.38010395295</v>
      </c>
      <c r="M200" s="14">
        <v>2206703.379201333</v>
      </c>
      <c r="N200" s="41">
        <v>1107521.5286296082</v>
      </c>
      <c r="O200" s="456">
        <v>3314224.9078309415</v>
      </c>
      <c r="P200" s="458">
        <v>-871351.35136000009</v>
      </c>
      <c r="Q200" s="457">
        <v>1099866.7956779385</v>
      </c>
      <c r="R200" s="457">
        <v>-25946.108292973051</v>
      </c>
      <c r="S200" s="147">
        <v>3516794.2438559071</v>
      </c>
      <c r="T200" s="42">
        <f t="shared" ref="T200:T263" si="5">ROUND(S200/12,0)</f>
        <v>293066</v>
      </c>
    </row>
    <row r="201" spans="1:20" ht="15" x14ac:dyDescent="0.25">
      <c r="A201" s="39">
        <v>619</v>
      </c>
      <c r="B201" s="38" t="s">
        <v>133</v>
      </c>
      <c r="C201" s="15">
        <v>2828</v>
      </c>
      <c r="D201" s="15">
        <v>11883345.879999999</v>
      </c>
      <c r="E201" s="15">
        <v>4143176.1349465544</v>
      </c>
      <c r="F201" s="15">
        <v>699678.39553675475</v>
      </c>
      <c r="G201" s="15">
        <v>16726200.410483308</v>
      </c>
      <c r="H201" s="16">
        <v>3747.29</v>
      </c>
      <c r="I201" s="17">
        <v>10597336.119999999</v>
      </c>
      <c r="J201" s="17">
        <v>6128864.290483309</v>
      </c>
      <c r="K201" s="40">
        <v>87380.994098803116</v>
      </c>
      <c r="L201" s="15">
        <v>-95494.709708751936</v>
      </c>
      <c r="M201" s="14">
        <v>6120750.5748733599</v>
      </c>
      <c r="N201" s="41">
        <v>2890498.405069395</v>
      </c>
      <c r="O201" s="456">
        <v>9011248.9799427539</v>
      </c>
      <c r="P201" s="458">
        <v>249916.74623999998</v>
      </c>
      <c r="Q201" s="457">
        <v>1968208.5280577363</v>
      </c>
      <c r="R201" s="457">
        <v>-33747.266809766697</v>
      </c>
      <c r="S201" s="147">
        <v>11195626.987430723</v>
      </c>
      <c r="T201" s="42">
        <f t="shared" si="5"/>
        <v>932969</v>
      </c>
    </row>
    <row r="202" spans="1:20" ht="15" x14ac:dyDescent="0.25">
      <c r="A202" s="39">
        <v>620</v>
      </c>
      <c r="B202" s="38" t="s">
        <v>134</v>
      </c>
      <c r="C202" s="15">
        <v>2528</v>
      </c>
      <c r="D202" s="15">
        <v>9266201.9399999995</v>
      </c>
      <c r="E202" s="15">
        <v>5751938.6587406285</v>
      </c>
      <c r="F202" s="15">
        <v>2374867.2056824071</v>
      </c>
      <c r="G202" s="15">
        <v>17393007.804423034</v>
      </c>
      <c r="H202" s="16">
        <v>3747.29</v>
      </c>
      <c r="I202" s="17">
        <v>9473149.1199999992</v>
      </c>
      <c r="J202" s="17">
        <v>7919858.684423035</v>
      </c>
      <c r="K202" s="40">
        <v>2919289.3695990518</v>
      </c>
      <c r="L202" s="15">
        <v>-195431.17281559334</v>
      </c>
      <c r="M202" s="14">
        <v>10643716.881206494</v>
      </c>
      <c r="N202" s="41">
        <v>2395816.2292365585</v>
      </c>
      <c r="O202" s="456">
        <v>13039533.110443052</v>
      </c>
      <c r="P202" s="458">
        <v>4338.8323999999993</v>
      </c>
      <c r="Q202" s="457">
        <v>1708269.6431418043</v>
      </c>
      <c r="R202" s="457">
        <v>-30796.68887712857</v>
      </c>
      <c r="S202" s="147">
        <v>14721344.897107728</v>
      </c>
      <c r="T202" s="42">
        <f t="shared" si="5"/>
        <v>1226779</v>
      </c>
    </row>
    <row r="203" spans="1:20" ht="15" x14ac:dyDescent="0.25">
      <c r="A203" s="39">
        <v>623</v>
      </c>
      <c r="B203" s="38" t="s">
        <v>135</v>
      </c>
      <c r="C203" s="15">
        <v>2151</v>
      </c>
      <c r="D203" s="15">
        <v>8082604.0499999998</v>
      </c>
      <c r="E203" s="15">
        <v>4323809.1895111892</v>
      </c>
      <c r="F203" s="15">
        <v>1786239.3100929931</v>
      </c>
      <c r="G203" s="15">
        <v>14192652.549604181</v>
      </c>
      <c r="H203" s="16">
        <v>3747.29</v>
      </c>
      <c r="I203" s="17">
        <v>8060420.79</v>
      </c>
      <c r="J203" s="17">
        <v>6132231.7596041812</v>
      </c>
      <c r="K203" s="40">
        <v>437874.75695912825</v>
      </c>
      <c r="L203" s="15">
        <v>71436.919275204826</v>
      </c>
      <c r="M203" s="14">
        <v>6641543.435838514</v>
      </c>
      <c r="N203" s="41">
        <v>891994.56781519542</v>
      </c>
      <c r="O203" s="456">
        <v>7533538.0036537098</v>
      </c>
      <c r="P203" s="458">
        <v>-96805.752399999998</v>
      </c>
      <c r="Q203" s="457">
        <v>1441468.5295447481</v>
      </c>
      <c r="R203" s="457">
        <v>-32935.6496718169</v>
      </c>
      <c r="S203" s="147">
        <v>8845265.1311266422</v>
      </c>
      <c r="T203" s="42">
        <f t="shared" si="5"/>
        <v>737105</v>
      </c>
    </row>
    <row r="204" spans="1:20" ht="15" x14ac:dyDescent="0.25">
      <c r="A204" s="39">
        <v>624</v>
      </c>
      <c r="B204" s="38" t="s">
        <v>356</v>
      </c>
      <c r="C204" s="15">
        <v>5140</v>
      </c>
      <c r="D204" s="15">
        <v>19309144.399999999</v>
      </c>
      <c r="E204" s="15">
        <v>6436677.3019963522</v>
      </c>
      <c r="F204" s="15">
        <v>1394619.6834690282</v>
      </c>
      <c r="G204" s="15">
        <v>27140441.385465376</v>
      </c>
      <c r="H204" s="16">
        <v>3747.29</v>
      </c>
      <c r="I204" s="17">
        <v>19261070.600000001</v>
      </c>
      <c r="J204" s="17">
        <v>7879370.7854653746</v>
      </c>
      <c r="K204" s="40">
        <v>43367.850409876257</v>
      </c>
      <c r="L204" s="15">
        <v>-135842.80603267852</v>
      </c>
      <c r="M204" s="14">
        <v>7786895.829842573</v>
      </c>
      <c r="N204" s="41">
        <v>955424.1310212441</v>
      </c>
      <c r="O204" s="456">
        <v>8742319.9608638175</v>
      </c>
      <c r="P204" s="458">
        <v>-151503.49200000009</v>
      </c>
      <c r="Q204" s="457">
        <v>2055657.4182407283</v>
      </c>
      <c r="R204" s="457">
        <v>-82988.566812754405</v>
      </c>
      <c r="S204" s="147">
        <v>10563485.320291791</v>
      </c>
      <c r="T204" s="42">
        <f t="shared" si="5"/>
        <v>880290</v>
      </c>
    </row>
    <row r="205" spans="1:20" ht="15" x14ac:dyDescent="0.25">
      <c r="A205" s="39">
        <v>625</v>
      </c>
      <c r="B205" s="38" t="s">
        <v>136</v>
      </c>
      <c r="C205" s="15">
        <v>3077</v>
      </c>
      <c r="D205" s="15">
        <v>12311807.919999998</v>
      </c>
      <c r="E205" s="15">
        <v>5124813.1474701865</v>
      </c>
      <c r="F205" s="15">
        <v>827922.77418857347</v>
      </c>
      <c r="G205" s="15">
        <v>18264543.84165876</v>
      </c>
      <c r="H205" s="16">
        <v>3747.29</v>
      </c>
      <c r="I205" s="17">
        <v>11530411.33</v>
      </c>
      <c r="J205" s="17">
        <v>6734132.5116587598</v>
      </c>
      <c r="K205" s="40">
        <v>218822.44602310486</v>
      </c>
      <c r="L205" s="15">
        <v>-214432.37401499652</v>
      </c>
      <c r="M205" s="14">
        <v>6738522.5836668676</v>
      </c>
      <c r="N205" s="41">
        <v>2202991.591311927</v>
      </c>
      <c r="O205" s="456">
        <v>8941514.1749787945</v>
      </c>
      <c r="P205" s="458">
        <v>-52635.016000000003</v>
      </c>
      <c r="Q205" s="457">
        <v>1608683.789222687</v>
      </c>
      <c r="R205" s="457">
        <v>-43597.229100826211</v>
      </c>
      <c r="S205" s="147">
        <v>10453965.719100654</v>
      </c>
      <c r="T205" s="42">
        <f t="shared" si="5"/>
        <v>871164</v>
      </c>
    </row>
    <row r="206" spans="1:20" ht="15" x14ac:dyDescent="0.25">
      <c r="A206" s="39">
        <v>626</v>
      </c>
      <c r="B206" s="38" t="s">
        <v>137</v>
      </c>
      <c r="C206" s="15">
        <v>5131</v>
      </c>
      <c r="D206" s="15">
        <v>20969451.210000001</v>
      </c>
      <c r="E206" s="15">
        <v>10978408.222815268</v>
      </c>
      <c r="F206" s="15">
        <v>1815296.655380886</v>
      </c>
      <c r="G206" s="15">
        <v>33763156.088196158</v>
      </c>
      <c r="H206" s="16">
        <v>3747.29</v>
      </c>
      <c r="I206" s="17">
        <v>19227344.989999998</v>
      </c>
      <c r="J206" s="17">
        <v>14535811.09819616</v>
      </c>
      <c r="K206" s="40">
        <v>1307451.9098136728</v>
      </c>
      <c r="L206" s="15">
        <v>-692549.68689304893</v>
      </c>
      <c r="M206" s="14">
        <v>15150713.321116783</v>
      </c>
      <c r="N206" s="41">
        <v>1841127.0244988173</v>
      </c>
      <c r="O206" s="456">
        <v>16991840.345615599</v>
      </c>
      <c r="P206" s="458">
        <v>-31296.496000000028</v>
      </c>
      <c r="Q206" s="457">
        <v>2906206.4596125991</v>
      </c>
      <c r="R206" s="457">
        <v>-74453.626511294235</v>
      </c>
      <c r="S206" s="147">
        <v>19792296.682716906</v>
      </c>
      <c r="T206" s="42">
        <f t="shared" si="5"/>
        <v>1649358</v>
      </c>
    </row>
    <row r="207" spans="1:20" ht="15" x14ac:dyDescent="0.25">
      <c r="A207" s="39">
        <v>630</v>
      </c>
      <c r="B207" s="38" t="s">
        <v>138</v>
      </c>
      <c r="C207" s="15">
        <v>1578</v>
      </c>
      <c r="D207" s="15">
        <v>6368966.6299999999</v>
      </c>
      <c r="E207" s="15">
        <v>2355203.8525772998</v>
      </c>
      <c r="F207" s="15">
        <v>806295.24104824895</v>
      </c>
      <c r="G207" s="15">
        <v>9530465.7236255482</v>
      </c>
      <c r="H207" s="16">
        <v>3747.29</v>
      </c>
      <c r="I207" s="17">
        <v>5913223.6200000001</v>
      </c>
      <c r="J207" s="17">
        <v>3617242.1036255481</v>
      </c>
      <c r="K207" s="40">
        <v>838265.95283433096</v>
      </c>
      <c r="L207" s="15">
        <v>-124453.43259897194</v>
      </c>
      <c r="M207" s="14">
        <v>4331054.6238609077</v>
      </c>
      <c r="N207" s="41">
        <v>1348261.9288152368</v>
      </c>
      <c r="O207" s="456">
        <v>5679316.552676145</v>
      </c>
      <c r="P207" s="458">
        <v>139411.66399999999</v>
      </c>
      <c r="Q207" s="457">
        <v>862207.66881388496</v>
      </c>
      <c r="R207" s="457">
        <v>-17744.273971046707</v>
      </c>
      <c r="S207" s="147">
        <v>6663191.6115189828</v>
      </c>
      <c r="T207" s="42">
        <f t="shared" si="5"/>
        <v>555266</v>
      </c>
    </row>
    <row r="208" spans="1:20" ht="15" x14ac:dyDescent="0.25">
      <c r="A208" s="39">
        <v>631</v>
      </c>
      <c r="B208" s="38" t="s">
        <v>139</v>
      </c>
      <c r="C208" s="15">
        <v>2004</v>
      </c>
      <c r="D208" s="15">
        <v>7274170.8499999996</v>
      </c>
      <c r="E208" s="15">
        <v>2347317.6076404359</v>
      </c>
      <c r="F208" s="15">
        <v>361185.03192969365</v>
      </c>
      <c r="G208" s="15">
        <v>9982673.4895701297</v>
      </c>
      <c r="H208" s="16">
        <v>3747.29</v>
      </c>
      <c r="I208" s="17">
        <v>7509569.1600000001</v>
      </c>
      <c r="J208" s="17">
        <v>2473104.3295701295</v>
      </c>
      <c r="K208" s="40">
        <v>26237.236775343128</v>
      </c>
      <c r="L208" s="15">
        <v>31687.671201509103</v>
      </c>
      <c r="M208" s="14">
        <v>2531029.2375469818</v>
      </c>
      <c r="N208" s="41">
        <v>669674.27011445328</v>
      </c>
      <c r="O208" s="456">
        <v>3200703.5076614348</v>
      </c>
      <c r="P208" s="458">
        <v>-692107.78336000012</v>
      </c>
      <c r="Q208" s="457">
        <v>992657.89434064471</v>
      </c>
      <c r="R208" s="457">
        <v>-31392.266559821932</v>
      </c>
      <c r="S208" s="147">
        <v>3469861.3520822576</v>
      </c>
      <c r="T208" s="42">
        <f t="shared" si="5"/>
        <v>289155</v>
      </c>
    </row>
    <row r="209" spans="1:20" ht="15" x14ac:dyDescent="0.25">
      <c r="A209" s="39">
        <v>635</v>
      </c>
      <c r="B209" s="38" t="s">
        <v>140</v>
      </c>
      <c r="C209" s="15">
        <v>6435</v>
      </c>
      <c r="D209" s="15">
        <v>24366096.68</v>
      </c>
      <c r="E209" s="15">
        <v>9259287.7001689393</v>
      </c>
      <c r="F209" s="15">
        <v>1376996.9378167372</v>
      </c>
      <c r="G209" s="15">
        <v>35002381.317985676</v>
      </c>
      <c r="H209" s="16">
        <v>3747.29</v>
      </c>
      <c r="I209" s="17">
        <v>24113811.149999999</v>
      </c>
      <c r="J209" s="17">
        <v>10888570.167985678</v>
      </c>
      <c r="K209" s="40">
        <v>155433.85304644168</v>
      </c>
      <c r="L209" s="15">
        <v>-674263.30888799729</v>
      </c>
      <c r="M209" s="14">
        <v>10369740.712144122</v>
      </c>
      <c r="N209" s="41">
        <v>4431454.0535201924</v>
      </c>
      <c r="O209" s="456">
        <v>14801194.765664313</v>
      </c>
      <c r="P209" s="458">
        <v>-414536.31520000019</v>
      </c>
      <c r="Q209" s="457">
        <v>3646659.2863755152</v>
      </c>
      <c r="R209" s="457">
        <v>-89519.825707981421</v>
      </c>
      <c r="S209" s="147">
        <v>17943797.911131844</v>
      </c>
      <c r="T209" s="42">
        <f t="shared" si="5"/>
        <v>1495316</v>
      </c>
    </row>
    <row r="210" spans="1:20" ht="15" x14ac:dyDescent="0.25">
      <c r="A210" s="39">
        <v>636</v>
      </c>
      <c r="B210" s="38" t="s">
        <v>141</v>
      </c>
      <c r="C210" s="15">
        <v>8276</v>
      </c>
      <c r="D210" s="15">
        <v>31974598.310000002</v>
      </c>
      <c r="E210" s="15">
        <v>9855255.320829384</v>
      </c>
      <c r="F210" s="15">
        <v>2127137.5911107082</v>
      </c>
      <c r="G210" s="15">
        <v>43956991.221940093</v>
      </c>
      <c r="H210" s="16">
        <v>3747.29</v>
      </c>
      <c r="I210" s="17">
        <v>31012572.039999999</v>
      </c>
      <c r="J210" s="17">
        <v>12944419.181940094</v>
      </c>
      <c r="K210" s="40">
        <v>194912.26410698102</v>
      </c>
      <c r="L210" s="15">
        <v>-680966.91270378244</v>
      </c>
      <c r="M210" s="14">
        <v>12458364.533343293</v>
      </c>
      <c r="N210" s="41">
        <v>6343331.1708236625</v>
      </c>
      <c r="O210" s="456">
        <v>18801695.704166956</v>
      </c>
      <c r="P210" s="458">
        <v>187707.84760000007</v>
      </c>
      <c r="Q210" s="457">
        <v>4664751.4445020761</v>
      </c>
      <c r="R210" s="457">
        <v>-106916.27045923512</v>
      </c>
      <c r="S210" s="147">
        <v>23547238.725809801</v>
      </c>
      <c r="T210" s="42">
        <f t="shared" si="5"/>
        <v>1962270</v>
      </c>
    </row>
    <row r="211" spans="1:20" ht="15" x14ac:dyDescent="0.25">
      <c r="A211" s="39">
        <v>638</v>
      </c>
      <c r="B211" s="38" t="s">
        <v>357</v>
      </c>
      <c r="C211" s="15">
        <v>50380</v>
      </c>
      <c r="D211" s="15">
        <v>178394904.13999999</v>
      </c>
      <c r="E211" s="15">
        <v>53228568.176229008</v>
      </c>
      <c r="F211" s="15">
        <v>18644550.882343464</v>
      </c>
      <c r="G211" s="15">
        <v>250268023.19857246</v>
      </c>
      <c r="H211" s="16">
        <v>3747.29</v>
      </c>
      <c r="I211" s="17">
        <v>188788470.19999999</v>
      </c>
      <c r="J211" s="17">
        <v>61479552.998572469</v>
      </c>
      <c r="K211" s="40">
        <v>1881310.9804212647</v>
      </c>
      <c r="L211" s="15">
        <v>-5536444.5828730119</v>
      </c>
      <c r="M211" s="14">
        <v>57824419.396120727</v>
      </c>
      <c r="N211" s="41">
        <v>-13555419.513018526</v>
      </c>
      <c r="O211" s="456">
        <v>44268999.883102201</v>
      </c>
      <c r="P211" s="458">
        <v>-333065.8458400002</v>
      </c>
      <c r="Q211" s="457">
        <v>20413107.034130894</v>
      </c>
      <c r="R211" s="457">
        <v>-925767.75860478869</v>
      </c>
      <c r="S211" s="147">
        <v>63423273.312788308</v>
      </c>
      <c r="T211" s="42">
        <f t="shared" si="5"/>
        <v>5285273</v>
      </c>
    </row>
    <row r="212" spans="1:20" ht="15" x14ac:dyDescent="0.25">
      <c r="A212" s="39">
        <v>678</v>
      </c>
      <c r="B212" s="38" t="s">
        <v>358</v>
      </c>
      <c r="C212" s="15">
        <v>24679</v>
      </c>
      <c r="D212" s="15">
        <v>93883520.839999989</v>
      </c>
      <c r="E212" s="15">
        <v>40251742.609816298</v>
      </c>
      <c r="F212" s="15">
        <v>5253234.9224719778</v>
      </c>
      <c r="G212" s="15">
        <v>139388498.37228826</v>
      </c>
      <c r="H212" s="16">
        <v>3747.29</v>
      </c>
      <c r="I212" s="17">
        <v>92479369.909999996</v>
      </c>
      <c r="J212" s="17">
        <v>46909128.46228826</v>
      </c>
      <c r="K212" s="40">
        <v>1277676.6638424473</v>
      </c>
      <c r="L212" s="15">
        <v>-1815228.7882631368</v>
      </c>
      <c r="M212" s="14">
        <v>46371576.337867573</v>
      </c>
      <c r="N212" s="41">
        <v>10241028.096336013</v>
      </c>
      <c r="O212" s="456">
        <v>56612604.434203587</v>
      </c>
      <c r="P212" s="458">
        <v>-91784.087360000005</v>
      </c>
      <c r="Q212" s="457">
        <v>10273237.631612159</v>
      </c>
      <c r="R212" s="457">
        <v>-367812.87660482409</v>
      </c>
      <c r="S212" s="147">
        <v>66426245.101850919</v>
      </c>
      <c r="T212" s="42">
        <f t="shared" si="5"/>
        <v>5535520</v>
      </c>
    </row>
    <row r="213" spans="1:20" ht="15" x14ac:dyDescent="0.25">
      <c r="A213" s="39">
        <v>680</v>
      </c>
      <c r="B213" s="38" t="s">
        <v>359</v>
      </c>
      <c r="C213" s="15">
        <v>24056</v>
      </c>
      <c r="D213" s="15">
        <v>84902704.229999989</v>
      </c>
      <c r="E213" s="15">
        <v>28376810.720719654</v>
      </c>
      <c r="F213" s="15">
        <v>6385315.0190890841</v>
      </c>
      <c r="G213" s="15">
        <v>119664829.96980873</v>
      </c>
      <c r="H213" s="16">
        <v>3747.29</v>
      </c>
      <c r="I213" s="17">
        <v>90144808.239999995</v>
      </c>
      <c r="J213" s="17">
        <v>29520021.729808733</v>
      </c>
      <c r="K213" s="40">
        <v>984934.8555370752</v>
      </c>
      <c r="L213" s="15">
        <v>-3460588.2507903678</v>
      </c>
      <c r="M213" s="14">
        <v>27044368.33455544</v>
      </c>
      <c r="N213" s="41">
        <v>-291.45314815880965</v>
      </c>
      <c r="O213" s="456">
        <v>27044076.88140728</v>
      </c>
      <c r="P213" s="458">
        <v>-1183017.5067760001</v>
      </c>
      <c r="Q213" s="457">
        <v>9927288.9373216107</v>
      </c>
      <c r="R213" s="457">
        <v>-384908.55666781857</v>
      </c>
      <c r="S213" s="147">
        <v>35403439.755285077</v>
      </c>
      <c r="T213" s="42">
        <f t="shared" si="5"/>
        <v>2950287</v>
      </c>
    </row>
    <row r="214" spans="1:20" ht="15" x14ac:dyDescent="0.25">
      <c r="A214" s="39">
        <v>681</v>
      </c>
      <c r="B214" s="38" t="s">
        <v>142</v>
      </c>
      <c r="C214" s="15">
        <v>3431</v>
      </c>
      <c r="D214" s="15">
        <v>12894305.039999999</v>
      </c>
      <c r="E214" s="15">
        <v>5339569.3936009798</v>
      </c>
      <c r="F214" s="15">
        <v>1127456.3682991117</v>
      </c>
      <c r="G214" s="15">
        <v>19361330.801900089</v>
      </c>
      <c r="H214" s="16">
        <v>3747.29</v>
      </c>
      <c r="I214" s="17">
        <v>12856951.99</v>
      </c>
      <c r="J214" s="17">
        <v>6504378.8119000886</v>
      </c>
      <c r="K214" s="40">
        <v>512761.4633021598</v>
      </c>
      <c r="L214" s="15">
        <v>-301652.01098331949</v>
      </c>
      <c r="M214" s="14">
        <v>6715488.2642189283</v>
      </c>
      <c r="N214" s="41">
        <v>3158021.1449003359</v>
      </c>
      <c r="O214" s="456">
        <v>9873509.4091192633</v>
      </c>
      <c r="P214" s="458">
        <v>-91044.352000000014</v>
      </c>
      <c r="Q214" s="457">
        <v>2329508.6902049049</v>
      </c>
      <c r="R214" s="457">
        <v>-43898.301398472249</v>
      </c>
      <c r="S214" s="147">
        <v>12068075.445925696</v>
      </c>
      <c r="T214" s="42">
        <f t="shared" si="5"/>
        <v>1005673</v>
      </c>
    </row>
    <row r="215" spans="1:20" ht="15" x14ac:dyDescent="0.25">
      <c r="A215" s="39">
        <v>683</v>
      </c>
      <c r="B215" s="38" t="s">
        <v>143</v>
      </c>
      <c r="C215" s="15">
        <v>3783</v>
      </c>
      <c r="D215" s="15">
        <v>15335687.42</v>
      </c>
      <c r="E215" s="15">
        <v>5419241.288571652</v>
      </c>
      <c r="F215" s="15">
        <v>3249838.6419900637</v>
      </c>
      <c r="G215" s="15">
        <v>24004767.350561716</v>
      </c>
      <c r="H215" s="16">
        <v>3747.29</v>
      </c>
      <c r="I215" s="17">
        <v>14175998.07</v>
      </c>
      <c r="J215" s="17">
        <v>9828769.2805617154</v>
      </c>
      <c r="K215" s="40">
        <v>4322107.169902388</v>
      </c>
      <c r="L215" s="15">
        <v>-40381.842145509669</v>
      </c>
      <c r="M215" s="14">
        <v>14110494.608318593</v>
      </c>
      <c r="N215" s="41">
        <v>4828822.1125172591</v>
      </c>
      <c r="O215" s="456">
        <v>18939316.720835853</v>
      </c>
      <c r="P215" s="458">
        <v>11992.248239999986</v>
      </c>
      <c r="Q215" s="457">
        <v>2283528.3712709723</v>
      </c>
      <c r="R215" s="457">
        <v>-37865.729804245137</v>
      </c>
      <c r="S215" s="147">
        <v>21196971.61054258</v>
      </c>
      <c r="T215" s="42">
        <f t="shared" si="5"/>
        <v>1766414</v>
      </c>
    </row>
    <row r="216" spans="1:20" ht="15" x14ac:dyDescent="0.25">
      <c r="A216" s="39">
        <v>684</v>
      </c>
      <c r="B216" s="38" t="s">
        <v>360</v>
      </c>
      <c r="C216" s="15">
        <v>39205</v>
      </c>
      <c r="D216" s="15">
        <v>140135238.00999999</v>
      </c>
      <c r="E216" s="15">
        <v>43758653.288753524</v>
      </c>
      <c r="F216" s="15">
        <v>9966502.5946916342</v>
      </c>
      <c r="G216" s="15">
        <v>193860393.89344513</v>
      </c>
      <c r="H216" s="16">
        <v>3747.29</v>
      </c>
      <c r="I216" s="17">
        <v>146912504.44999999</v>
      </c>
      <c r="J216" s="17">
        <v>46947889.443445146</v>
      </c>
      <c r="K216" s="40">
        <v>1657617.284176829</v>
      </c>
      <c r="L216" s="15">
        <v>-3009967.7252549864</v>
      </c>
      <c r="M216" s="14">
        <v>45595539.00236699</v>
      </c>
      <c r="N216" s="41">
        <v>-2984970.9082678603</v>
      </c>
      <c r="O216" s="456">
        <v>42610568.094099127</v>
      </c>
      <c r="P216" s="458">
        <v>-3184445.4967920016</v>
      </c>
      <c r="Q216" s="457">
        <v>20769703.92038146</v>
      </c>
      <c r="R216" s="457">
        <v>-690070.88085427484</v>
      </c>
      <c r="S216" s="147">
        <v>59505755.636834309</v>
      </c>
      <c r="T216" s="42">
        <f t="shared" si="5"/>
        <v>4958813</v>
      </c>
    </row>
    <row r="217" spans="1:20" ht="15" x14ac:dyDescent="0.25">
      <c r="A217" s="39">
        <v>686</v>
      </c>
      <c r="B217" s="38" t="s">
        <v>144</v>
      </c>
      <c r="C217" s="15">
        <v>3121</v>
      </c>
      <c r="D217" s="15">
        <v>12285920.58</v>
      </c>
      <c r="E217" s="15">
        <v>5916585.6997275781</v>
      </c>
      <c r="F217" s="15">
        <v>946347.48426246457</v>
      </c>
      <c r="G217" s="15">
        <v>19148853.763990045</v>
      </c>
      <c r="H217" s="16">
        <v>3747.29</v>
      </c>
      <c r="I217" s="17">
        <v>11695292.09</v>
      </c>
      <c r="J217" s="17">
        <v>7453561.6739900447</v>
      </c>
      <c r="K217" s="40">
        <v>226822.77679118697</v>
      </c>
      <c r="L217" s="15">
        <v>-148785.09903869851</v>
      </c>
      <c r="M217" s="14">
        <v>7531599.351742533</v>
      </c>
      <c r="N217" s="41">
        <v>3046524.2791680652</v>
      </c>
      <c r="O217" s="456">
        <v>10578123.630910598</v>
      </c>
      <c r="P217" s="458">
        <v>20413.850799999993</v>
      </c>
      <c r="Q217" s="457">
        <v>1964783.7512333773</v>
      </c>
      <c r="R217" s="457">
        <v>-40175.590004164624</v>
      </c>
      <c r="S217" s="147">
        <v>12523145.64293981</v>
      </c>
      <c r="T217" s="42">
        <f t="shared" si="5"/>
        <v>1043595</v>
      </c>
    </row>
    <row r="218" spans="1:20" ht="15" x14ac:dyDescent="0.25">
      <c r="A218" s="39">
        <v>687</v>
      </c>
      <c r="B218" s="38" t="s">
        <v>145</v>
      </c>
      <c r="C218" s="15">
        <v>1602</v>
      </c>
      <c r="D218" s="15">
        <v>6243344.7400000002</v>
      </c>
      <c r="E218" s="15">
        <v>4119754.8802603395</v>
      </c>
      <c r="F218" s="15">
        <v>1172652.580646669</v>
      </c>
      <c r="G218" s="15">
        <v>11535752.200907009</v>
      </c>
      <c r="H218" s="16">
        <v>3747.29</v>
      </c>
      <c r="I218" s="17">
        <v>6003158.5800000001</v>
      </c>
      <c r="J218" s="17">
        <v>5532593.6209070086</v>
      </c>
      <c r="K218" s="40">
        <v>668081.4558762036</v>
      </c>
      <c r="L218" s="15">
        <v>-62364.198752861281</v>
      </c>
      <c r="M218" s="14">
        <v>6138310.8780303504</v>
      </c>
      <c r="N218" s="41">
        <v>1311806.3581997007</v>
      </c>
      <c r="O218" s="456">
        <v>7450117.2362300511</v>
      </c>
      <c r="P218" s="458">
        <v>209117.49600000001</v>
      </c>
      <c r="Q218" s="457">
        <v>1138441.3526217951</v>
      </c>
      <c r="R218" s="457">
        <v>-20490.691152879255</v>
      </c>
      <c r="S218" s="147">
        <v>8777185.3936989661</v>
      </c>
      <c r="T218" s="42">
        <f t="shared" si="5"/>
        <v>731432</v>
      </c>
    </row>
    <row r="219" spans="1:20" ht="15" x14ac:dyDescent="0.25">
      <c r="A219" s="39">
        <v>689</v>
      </c>
      <c r="B219" s="38" t="s">
        <v>146</v>
      </c>
      <c r="C219" s="15">
        <v>3226</v>
      </c>
      <c r="D219" s="15">
        <v>12253046.859999999</v>
      </c>
      <c r="E219" s="15">
        <v>6405045.1326576257</v>
      </c>
      <c r="F219" s="15">
        <v>955831.78687989712</v>
      </c>
      <c r="G219" s="15">
        <v>19613923.779537521</v>
      </c>
      <c r="H219" s="16">
        <v>3747.29</v>
      </c>
      <c r="I219" s="17">
        <v>12088757.539999999</v>
      </c>
      <c r="J219" s="17">
        <v>7525166.2395375222</v>
      </c>
      <c r="K219" s="40">
        <v>560509.62668728642</v>
      </c>
      <c r="L219" s="15">
        <v>-302464.89248934801</v>
      </c>
      <c r="M219" s="14">
        <v>7783210.973735461</v>
      </c>
      <c r="N219" s="41">
        <v>1078041.5551320566</v>
      </c>
      <c r="O219" s="456">
        <v>8861252.5288675167</v>
      </c>
      <c r="P219" s="458">
        <v>-68852.291200000007</v>
      </c>
      <c r="Q219" s="457">
        <v>1786338.8849732711</v>
      </c>
      <c r="R219" s="457">
        <v>-45864.466240654554</v>
      </c>
      <c r="S219" s="147">
        <v>10532874.656400133</v>
      </c>
      <c r="T219" s="42">
        <f t="shared" si="5"/>
        <v>877740</v>
      </c>
    </row>
    <row r="220" spans="1:20" ht="15" x14ac:dyDescent="0.25">
      <c r="A220" s="39">
        <v>691</v>
      </c>
      <c r="B220" s="38" t="s">
        <v>147</v>
      </c>
      <c r="C220" s="15">
        <v>2718</v>
      </c>
      <c r="D220" s="15">
        <v>11256861.26</v>
      </c>
      <c r="E220" s="15">
        <v>5225975.9085403234</v>
      </c>
      <c r="F220" s="15">
        <v>646007.08837027382</v>
      </c>
      <c r="G220" s="15">
        <v>17128844.256910596</v>
      </c>
      <c r="H220" s="16">
        <v>3747.29</v>
      </c>
      <c r="I220" s="17">
        <v>10185134.220000001</v>
      </c>
      <c r="J220" s="17">
        <v>6943710.0369105954</v>
      </c>
      <c r="K220" s="40">
        <v>424868.25080494216</v>
      </c>
      <c r="L220" s="15">
        <v>-182056.96742387183</v>
      </c>
      <c r="M220" s="14">
        <v>7186521.3202916654</v>
      </c>
      <c r="N220" s="41">
        <v>3044436.6902693077</v>
      </c>
      <c r="O220" s="456">
        <v>10230958.010560973</v>
      </c>
      <c r="P220" s="458">
        <v>-73973.536000000022</v>
      </c>
      <c r="Q220" s="457">
        <v>1724309.3749622311</v>
      </c>
      <c r="R220" s="457">
        <v>-30864.903449732356</v>
      </c>
      <c r="S220" s="147">
        <v>11850428.946073471</v>
      </c>
      <c r="T220" s="42">
        <f t="shared" si="5"/>
        <v>987536</v>
      </c>
    </row>
    <row r="221" spans="1:20" ht="15" x14ac:dyDescent="0.25">
      <c r="A221" s="39">
        <v>694</v>
      </c>
      <c r="B221" s="38" t="s">
        <v>148</v>
      </c>
      <c r="C221" s="15">
        <v>28793</v>
      </c>
      <c r="D221" s="15">
        <v>101392147.22</v>
      </c>
      <c r="E221" s="15">
        <v>34427981.8352293</v>
      </c>
      <c r="F221" s="15">
        <v>6225839.3380915299</v>
      </c>
      <c r="G221" s="15">
        <v>142045968.39332083</v>
      </c>
      <c r="H221" s="16">
        <v>3747.29</v>
      </c>
      <c r="I221" s="17">
        <v>107895720.97</v>
      </c>
      <c r="J221" s="17">
        <v>34150247.42332083</v>
      </c>
      <c r="K221" s="40">
        <v>1015604.3961340854</v>
      </c>
      <c r="L221" s="15">
        <v>-2874352.9678274766</v>
      </c>
      <c r="M221" s="14">
        <v>32291498.851627439</v>
      </c>
      <c r="N221" s="41">
        <v>1102060.2577773975</v>
      </c>
      <c r="O221" s="456">
        <v>33393559.109404836</v>
      </c>
      <c r="P221" s="458">
        <v>437212.0491200001</v>
      </c>
      <c r="Q221" s="457">
        <v>12062896.085807011</v>
      </c>
      <c r="R221" s="457">
        <v>-463919.84502702771</v>
      </c>
      <c r="S221" s="147">
        <v>45429747.399304822</v>
      </c>
      <c r="T221" s="42">
        <f t="shared" si="5"/>
        <v>3785812</v>
      </c>
    </row>
    <row r="222" spans="1:20" ht="15" x14ac:dyDescent="0.25">
      <c r="A222" s="39">
        <v>697</v>
      </c>
      <c r="B222" s="38" t="s">
        <v>149</v>
      </c>
      <c r="C222" s="15">
        <v>1272</v>
      </c>
      <c r="D222" s="15">
        <v>5344764.63</v>
      </c>
      <c r="E222" s="15">
        <v>3012311.8525983943</v>
      </c>
      <c r="F222" s="15">
        <v>796804.54246833874</v>
      </c>
      <c r="G222" s="15">
        <v>9153881.0250667334</v>
      </c>
      <c r="H222" s="16">
        <v>3747.29</v>
      </c>
      <c r="I222" s="17">
        <v>4766552.88</v>
      </c>
      <c r="J222" s="17">
        <v>4387328.1450667335</v>
      </c>
      <c r="K222" s="40">
        <v>216884.68461686559</v>
      </c>
      <c r="L222" s="15">
        <v>3447.2778349745931</v>
      </c>
      <c r="M222" s="14">
        <v>4607660.1075185733</v>
      </c>
      <c r="N222" s="41">
        <v>974505.46061479906</v>
      </c>
      <c r="O222" s="456">
        <v>5582165.5681333728</v>
      </c>
      <c r="P222" s="458">
        <v>21338.52</v>
      </c>
      <c r="Q222" s="457">
        <v>859131.46662707522</v>
      </c>
      <c r="R222" s="457">
        <v>-18287.625183955635</v>
      </c>
      <c r="S222" s="147">
        <v>6444347.9295764919</v>
      </c>
      <c r="T222" s="42">
        <f t="shared" si="5"/>
        <v>537029</v>
      </c>
    </row>
    <row r="223" spans="1:20" ht="15" x14ac:dyDescent="0.25">
      <c r="A223" s="39">
        <v>698</v>
      </c>
      <c r="B223" s="38" t="s">
        <v>150</v>
      </c>
      <c r="C223" s="15">
        <v>63042</v>
      </c>
      <c r="D223" s="15">
        <v>213787999.13999999</v>
      </c>
      <c r="E223" s="15">
        <v>74846064.281345159</v>
      </c>
      <c r="F223" s="15">
        <v>17317497.84046042</v>
      </c>
      <c r="G223" s="15">
        <v>305951561.26180553</v>
      </c>
      <c r="H223" s="16">
        <v>3747.29</v>
      </c>
      <c r="I223" s="17">
        <v>236236656.18000001</v>
      </c>
      <c r="J223" s="17">
        <v>69714905.081805527</v>
      </c>
      <c r="K223" s="40">
        <v>2543257.1781830685</v>
      </c>
      <c r="L223" s="15">
        <v>-5921738.7495966861</v>
      </c>
      <c r="M223" s="14">
        <v>66336423.510391906</v>
      </c>
      <c r="N223" s="41">
        <v>24284860.188692063</v>
      </c>
      <c r="O223" s="456">
        <v>90621283.699083969</v>
      </c>
      <c r="P223" s="458">
        <v>-5696288.0400719978</v>
      </c>
      <c r="Q223" s="457">
        <v>28160008.872223023</v>
      </c>
      <c r="R223" s="457">
        <v>-1015824.6355319766</v>
      </c>
      <c r="S223" s="147">
        <v>112069179.89570302</v>
      </c>
      <c r="T223" s="42">
        <f t="shared" si="5"/>
        <v>9339098</v>
      </c>
    </row>
    <row r="224" spans="1:20" ht="15" x14ac:dyDescent="0.25">
      <c r="A224" s="39">
        <v>700</v>
      </c>
      <c r="B224" s="38" t="s">
        <v>151</v>
      </c>
      <c r="C224" s="15">
        <v>4994</v>
      </c>
      <c r="D224" s="15">
        <v>19579524.73</v>
      </c>
      <c r="E224" s="15">
        <v>7661566.1251687789</v>
      </c>
      <c r="F224" s="15">
        <v>1716589.4961048113</v>
      </c>
      <c r="G224" s="15">
        <v>28957680.351273589</v>
      </c>
      <c r="H224" s="16">
        <v>3747.29</v>
      </c>
      <c r="I224" s="17">
        <v>18713966.260000002</v>
      </c>
      <c r="J224" s="17">
        <v>10243714.091273587</v>
      </c>
      <c r="K224" s="40">
        <v>49400.098623806953</v>
      </c>
      <c r="L224" s="15">
        <v>-377028.20864802762</v>
      </c>
      <c r="M224" s="14">
        <v>9916085.981249366</v>
      </c>
      <c r="N224" s="41">
        <v>796651.98518136237</v>
      </c>
      <c r="O224" s="456">
        <v>10712737.966430727</v>
      </c>
      <c r="P224" s="458">
        <v>26644.698639999988</v>
      </c>
      <c r="Q224" s="457">
        <v>2440443.4172709612</v>
      </c>
      <c r="R224" s="457">
        <v>-78570.854377713767</v>
      </c>
      <c r="S224" s="147">
        <v>13101255.227963975</v>
      </c>
      <c r="T224" s="42">
        <f t="shared" si="5"/>
        <v>1091771</v>
      </c>
    </row>
    <row r="225" spans="1:20" ht="15" x14ac:dyDescent="0.25">
      <c r="A225" s="39">
        <v>702</v>
      </c>
      <c r="B225" s="38" t="s">
        <v>152</v>
      </c>
      <c r="C225" s="15">
        <v>4283</v>
      </c>
      <c r="D225" s="15">
        <v>17278099.149999999</v>
      </c>
      <c r="E225" s="15">
        <v>7108486.7863205038</v>
      </c>
      <c r="F225" s="15">
        <v>1132872.5019245045</v>
      </c>
      <c r="G225" s="15">
        <v>25519458.438245006</v>
      </c>
      <c r="H225" s="16">
        <v>3747.29</v>
      </c>
      <c r="I225" s="17">
        <v>16049643.07</v>
      </c>
      <c r="J225" s="17">
        <v>9469815.3682450056</v>
      </c>
      <c r="K225" s="40">
        <v>448752.98839756323</v>
      </c>
      <c r="L225" s="15">
        <v>-447011.24921994394</v>
      </c>
      <c r="M225" s="14">
        <v>9471557.1074226238</v>
      </c>
      <c r="N225" s="41">
        <v>2915992.246239596</v>
      </c>
      <c r="O225" s="456">
        <v>12387549.353662219</v>
      </c>
      <c r="P225" s="458">
        <v>-44113.833679999989</v>
      </c>
      <c r="Q225" s="457">
        <v>2674472.3194818902</v>
      </c>
      <c r="R225" s="457">
        <v>-61329.119684882608</v>
      </c>
      <c r="S225" s="147">
        <v>14956578.719779227</v>
      </c>
      <c r="T225" s="42">
        <f t="shared" si="5"/>
        <v>1246382</v>
      </c>
    </row>
    <row r="226" spans="1:20" ht="15" x14ac:dyDescent="0.25">
      <c r="A226" s="39">
        <v>704</v>
      </c>
      <c r="B226" s="38" t="s">
        <v>153</v>
      </c>
      <c r="C226" s="15">
        <v>6327</v>
      </c>
      <c r="D226" s="15">
        <v>23235753.129999995</v>
      </c>
      <c r="E226" s="15">
        <v>5346969.2523315549</v>
      </c>
      <c r="F226" s="15">
        <v>695524.11098688189</v>
      </c>
      <c r="G226" s="15">
        <v>29278246.493318431</v>
      </c>
      <c r="H226" s="16">
        <v>3747.29</v>
      </c>
      <c r="I226" s="17">
        <v>23709103.829999998</v>
      </c>
      <c r="J226" s="17">
        <v>5569142.6633184329</v>
      </c>
      <c r="K226" s="40">
        <v>115894.67896855217</v>
      </c>
      <c r="L226" s="15">
        <v>-539538.07003037084</v>
      </c>
      <c r="M226" s="14">
        <v>5145499.2722566146</v>
      </c>
      <c r="N226" s="41">
        <v>-9904.0595359407798</v>
      </c>
      <c r="O226" s="456">
        <v>5135595.2127206735</v>
      </c>
      <c r="P226" s="458">
        <v>88217.709383999929</v>
      </c>
      <c r="Q226" s="457">
        <v>2466577.5638397601</v>
      </c>
      <c r="R226" s="457">
        <v>-95956.909765895849</v>
      </c>
      <c r="S226" s="147">
        <v>7594433.5761785377</v>
      </c>
      <c r="T226" s="42">
        <f t="shared" si="5"/>
        <v>632869</v>
      </c>
    </row>
    <row r="227" spans="1:20" ht="15" x14ac:dyDescent="0.25">
      <c r="A227" s="39">
        <v>707</v>
      </c>
      <c r="B227" s="38" t="s">
        <v>154</v>
      </c>
      <c r="C227" s="15">
        <v>2126</v>
      </c>
      <c r="D227" s="15">
        <v>7844122.4300000006</v>
      </c>
      <c r="E227" s="15">
        <v>4530478.499634698</v>
      </c>
      <c r="F227" s="15">
        <v>956048.77584568132</v>
      </c>
      <c r="G227" s="15">
        <v>13330649.705480378</v>
      </c>
      <c r="H227" s="16">
        <v>3747.29</v>
      </c>
      <c r="I227" s="17">
        <v>7966738.54</v>
      </c>
      <c r="J227" s="17">
        <v>5363911.1654803781</v>
      </c>
      <c r="K227" s="40">
        <v>235783.25374160422</v>
      </c>
      <c r="L227" s="15">
        <v>198835.42351686757</v>
      </c>
      <c r="M227" s="14">
        <v>5798529.84273885</v>
      </c>
      <c r="N227" s="41">
        <v>2730809.080788706</v>
      </c>
      <c r="O227" s="456">
        <v>8529338.9235275555</v>
      </c>
      <c r="P227" s="458">
        <v>-13372.139199999998</v>
      </c>
      <c r="Q227" s="457">
        <v>1566455.8920198397</v>
      </c>
      <c r="R227" s="457">
        <v>-22500.651688702525</v>
      </c>
      <c r="S227" s="147">
        <v>10059922.024658693</v>
      </c>
      <c r="T227" s="42">
        <f t="shared" si="5"/>
        <v>838327</v>
      </c>
    </row>
    <row r="228" spans="1:20" ht="15" x14ac:dyDescent="0.25">
      <c r="A228" s="39">
        <v>710</v>
      </c>
      <c r="B228" s="38" t="s">
        <v>361</v>
      </c>
      <c r="C228" s="15">
        <v>27536</v>
      </c>
      <c r="D228" s="15">
        <v>102553004.36999999</v>
      </c>
      <c r="E228" s="15">
        <v>31451111.159299023</v>
      </c>
      <c r="F228" s="15">
        <v>12798174.824259438</v>
      </c>
      <c r="G228" s="15">
        <v>146802290.35355845</v>
      </c>
      <c r="H228" s="16">
        <v>3747.29</v>
      </c>
      <c r="I228" s="17">
        <v>103185377.44</v>
      </c>
      <c r="J228" s="17">
        <v>43616912.913558453</v>
      </c>
      <c r="K228" s="40">
        <v>884648.53904237715</v>
      </c>
      <c r="L228" s="15">
        <v>-2640228.5158058899</v>
      </c>
      <c r="M228" s="14">
        <v>41861332.936794937</v>
      </c>
      <c r="N228" s="41">
        <v>10085721.880504414</v>
      </c>
      <c r="O228" s="456">
        <v>51947054.817299351</v>
      </c>
      <c r="P228" s="458">
        <v>-1156512.2198000003</v>
      </c>
      <c r="Q228" s="457">
        <v>13989587.403896533</v>
      </c>
      <c r="R228" s="457">
        <v>-444295.97478916886</v>
      </c>
      <c r="S228" s="147">
        <v>64335834.026606716</v>
      </c>
      <c r="T228" s="42">
        <f t="shared" si="5"/>
        <v>5361320</v>
      </c>
    </row>
    <row r="229" spans="1:20" ht="15" x14ac:dyDescent="0.25">
      <c r="A229" s="39">
        <v>729</v>
      </c>
      <c r="B229" s="38" t="s">
        <v>155</v>
      </c>
      <c r="C229" s="15">
        <v>9309</v>
      </c>
      <c r="D229" s="15">
        <v>36210507.469999999</v>
      </c>
      <c r="E229" s="15">
        <v>15217422.061347378</v>
      </c>
      <c r="F229" s="15">
        <v>2769848.1279219221</v>
      </c>
      <c r="G229" s="15">
        <v>54197777.659269303</v>
      </c>
      <c r="H229" s="16">
        <v>3747.29</v>
      </c>
      <c r="I229" s="17">
        <v>34883522.609999999</v>
      </c>
      <c r="J229" s="17">
        <v>19314255.049269304</v>
      </c>
      <c r="K229" s="40">
        <v>604752.06695140176</v>
      </c>
      <c r="L229" s="15">
        <v>-262503.66174250422</v>
      </c>
      <c r="M229" s="14">
        <v>19656503.454478201</v>
      </c>
      <c r="N229" s="41">
        <v>8873698.7192592267</v>
      </c>
      <c r="O229" s="456">
        <v>28530202.173737429</v>
      </c>
      <c r="P229" s="458">
        <v>-147591.43</v>
      </c>
      <c r="Q229" s="457">
        <v>5625212.629027525</v>
      </c>
      <c r="R229" s="457">
        <v>-113324.06312420196</v>
      </c>
      <c r="S229" s="147">
        <v>33894499.30964075</v>
      </c>
      <c r="T229" s="42">
        <f t="shared" si="5"/>
        <v>2824542</v>
      </c>
    </row>
    <row r="230" spans="1:20" ht="15" x14ac:dyDescent="0.25">
      <c r="A230" s="39">
        <v>732</v>
      </c>
      <c r="B230" s="38" t="s">
        <v>156</v>
      </c>
      <c r="C230" s="15">
        <v>3400</v>
      </c>
      <c r="D230" s="15">
        <v>13203684.77</v>
      </c>
      <c r="E230" s="15">
        <v>7305068.9686456835</v>
      </c>
      <c r="F230" s="15">
        <v>3512402.1823712932</v>
      </c>
      <c r="G230" s="15">
        <v>24021155.921016976</v>
      </c>
      <c r="H230" s="16">
        <v>3747.29</v>
      </c>
      <c r="I230" s="17">
        <v>12740786</v>
      </c>
      <c r="J230" s="17">
        <v>11280369.921016976</v>
      </c>
      <c r="K230" s="40">
        <v>4014284.7799043157</v>
      </c>
      <c r="L230" s="15">
        <v>495916.36161930038</v>
      </c>
      <c r="M230" s="14">
        <v>15790571.062540593</v>
      </c>
      <c r="N230" s="41">
        <v>3047898.4912320152</v>
      </c>
      <c r="O230" s="456">
        <v>18838469.553772606</v>
      </c>
      <c r="P230" s="458">
        <v>-103292.66248</v>
      </c>
      <c r="Q230" s="457">
        <v>2251069.9720825823</v>
      </c>
      <c r="R230" s="457">
        <v>-41830.22081757617</v>
      </c>
      <c r="S230" s="147">
        <v>20944416.64255761</v>
      </c>
      <c r="T230" s="42">
        <f t="shared" si="5"/>
        <v>1745368</v>
      </c>
    </row>
    <row r="231" spans="1:20" ht="15" x14ac:dyDescent="0.25">
      <c r="A231" s="39">
        <v>734</v>
      </c>
      <c r="B231" s="38" t="s">
        <v>157</v>
      </c>
      <c r="C231" s="15">
        <v>51833</v>
      </c>
      <c r="D231" s="15">
        <v>189339329.22999999</v>
      </c>
      <c r="E231" s="15">
        <v>65111336.451512776</v>
      </c>
      <c r="F231" s="15">
        <v>15215674.095461212</v>
      </c>
      <c r="G231" s="15">
        <v>269666339.77697396</v>
      </c>
      <c r="H231" s="16">
        <v>3747.29</v>
      </c>
      <c r="I231" s="17">
        <v>194233282.56999999</v>
      </c>
      <c r="J231" s="17">
        <v>75433057.20697397</v>
      </c>
      <c r="K231" s="40">
        <v>1776042.1197966011</v>
      </c>
      <c r="L231" s="15">
        <v>-4186252.8904791111</v>
      </c>
      <c r="M231" s="14">
        <v>73022846.436291456</v>
      </c>
      <c r="N231" s="41">
        <v>27134849.384277936</v>
      </c>
      <c r="O231" s="456">
        <v>100157695.8205694</v>
      </c>
      <c r="P231" s="458">
        <v>-711568.51359999983</v>
      </c>
      <c r="Q231" s="457">
        <v>26087740.498450756</v>
      </c>
      <c r="R231" s="457">
        <v>-722858.07389153063</v>
      </c>
      <c r="S231" s="147">
        <v>124811009.73152861</v>
      </c>
      <c r="T231" s="42">
        <f t="shared" si="5"/>
        <v>10400917</v>
      </c>
    </row>
    <row r="232" spans="1:20" ht="15" x14ac:dyDescent="0.25">
      <c r="A232" s="39">
        <v>738</v>
      </c>
      <c r="B232" s="38" t="s">
        <v>362</v>
      </c>
      <c r="C232" s="15">
        <v>2945</v>
      </c>
      <c r="D232" s="15">
        <v>10617054.529999999</v>
      </c>
      <c r="E232" s="15">
        <v>2950730.3151722695</v>
      </c>
      <c r="F232" s="15">
        <v>597862.45502097253</v>
      </c>
      <c r="G232" s="15">
        <v>14165647.300193243</v>
      </c>
      <c r="H232" s="16">
        <v>3747.29</v>
      </c>
      <c r="I232" s="17">
        <v>11035769.050000001</v>
      </c>
      <c r="J232" s="17">
        <v>3129878.250193242</v>
      </c>
      <c r="K232" s="40">
        <v>38165.103045168922</v>
      </c>
      <c r="L232" s="15">
        <v>-328133.64536340226</v>
      </c>
      <c r="M232" s="14">
        <v>2839909.7078750087</v>
      </c>
      <c r="N232" s="41">
        <v>1552700.5978061841</v>
      </c>
      <c r="O232" s="456">
        <v>4392610.3056811932</v>
      </c>
      <c r="P232" s="458">
        <v>-101315.29296000002</v>
      </c>
      <c r="Q232" s="457">
        <v>1628345.3179434761</v>
      </c>
      <c r="R232" s="457">
        <v>-45237.025546478275</v>
      </c>
      <c r="S232" s="147">
        <v>5874403.3051181911</v>
      </c>
      <c r="T232" s="42">
        <f t="shared" si="5"/>
        <v>489534</v>
      </c>
    </row>
    <row r="233" spans="1:20" ht="15" x14ac:dyDescent="0.25">
      <c r="A233" s="39">
        <v>739</v>
      </c>
      <c r="B233" s="38" t="s">
        <v>158</v>
      </c>
      <c r="C233" s="15">
        <v>3383</v>
      </c>
      <c r="D233" s="15">
        <v>14190873.229999999</v>
      </c>
      <c r="E233" s="15">
        <v>5646921.7004550928</v>
      </c>
      <c r="F233" s="15">
        <v>896793.68169880658</v>
      </c>
      <c r="G233" s="15">
        <v>20734588.612153899</v>
      </c>
      <c r="H233" s="16">
        <v>3747.29</v>
      </c>
      <c r="I233" s="17">
        <v>12677082.07</v>
      </c>
      <c r="J233" s="17">
        <v>8057506.5421538986</v>
      </c>
      <c r="K233" s="40">
        <v>229067.66653147398</v>
      </c>
      <c r="L233" s="15">
        <v>-177045.27299743285</v>
      </c>
      <c r="M233" s="14">
        <v>8109528.9356879406</v>
      </c>
      <c r="N233" s="41">
        <v>2393875.5116095929</v>
      </c>
      <c r="O233" s="456">
        <v>10503404.447297534</v>
      </c>
      <c r="P233" s="458">
        <v>136637.65640000001</v>
      </c>
      <c r="Q233" s="457">
        <v>2168167.5662933066</v>
      </c>
      <c r="R233" s="457">
        <v>-46098.399536487974</v>
      </c>
      <c r="S233" s="147">
        <v>12762111.270454353</v>
      </c>
      <c r="T233" s="42">
        <f t="shared" si="5"/>
        <v>1063509</v>
      </c>
    </row>
    <row r="234" spans="1:20" ht="15" x14ac:dyDescent="0.25">
      <c r="A234" s="39">
        <v>740</v>
      </c>
      <c r="B234" s="38" t="s">
        <v>363</v>
      </c>
      <c r="C234" s="15">
        <v>32974</v>
      </c>
      <c r="D234" s="15">
        <v>121368203.34</v>
      </c>
      <c r="E234" s="15">
        <v>52193331.025702946</v>
      </c>
      <c r="F234" s="15">
        <v>10227506.054642066</v>
      </c>
      <c r="G234" s="15">
        <v>183789040.42034501</v>
      </c>
      <c r="H234" s="16">
        <v>3747.29</v>
      </c>
      <c r="I234" s="17">
        <v>123563140.45999999</v>
      </c>
      <c r="J234" s="17">
        <v>60225899.960345015</v>
      </c>
      <c r="K234" s="40">
        <v>2459884.4320518742</v>
      </c>
      <c r="L234" s="15">
        <v>-2858716.7183697941</v>
      </c>
      <c r="M234" s="14">
        <v>59827067.674027093</v>
      </c>
      <c r="N234" s="41">
        <v>16810021.188520759</v>
      </c>
      <c r="O234" s="456">
        <v>76637088.862547845</v>
      </c>
      <c r="P234" s="458">
        <v>-117831.30743999995</v>
      </c>
      <c r="Q234" s="457">
        <v>18329471.285644628</v>
      </c>
      <c r="R234" s="457">
        <v>-516696.69505804905</v>
      </c>
      <c r="S234" s="147">
        <v>94332032.14569442</v>
      </c>
      <c r="T234" s="42">
        <f t="shared" si="5"/>
        <v>7861003</v>
      </c>
    </row>
    <row r="235" spans="1:20" ht="15" x14ac:dyDescent="0.25">
      <c r="A235" s="39">
        <v>742</v>
      </c>
      <c r="B235" s="38" t="s">
        <v>159</v>
      </c>
      <c r="C235" s="15">
        <v>1005</v>
      </c>
      <c r="D235" s="15">
        <v>3515895.58</v>
      </c>
      <c r="E235" s="15">
        <v>1589192.9997908832</v>
      </c>
      <c r="F235" s="15">
        <v>1025693.2902747281</v>
      </c>
      <c r="G235" s="15">
        <v>6130781.8700656109</v>
      </c>
      <c r="H235" s="16">
        <v>3747.29</v>
      </c>
      <c r="I235" s="17">
        <v>3766026.45</v>
      </c>
      <c r="J235" s="17">
        <v>2364755.4200656107</v>
      </c>
      <c r="K235" s="40">
        <v>1302292.6893455079</v>
      </c>
      <c r="L235" s="15">
        <v>94489.813518746087</v>
      </c>
      <c r="M235" s="14">
        <v>3761537.9229298648</v>
      </c>
      <c r="N235" s="41">
        <v>348767.56789285305</v>
      </c>
      <c r="O235" s="456">
        <v>4110305.490822718</v>
      </c>
      <c r="P235" s="458">
        <v>-11380.544000000002</v>
      </c>
      <c r="Q235" s="457">
        <v>680252.02432632283</v>
      </c>
      <c r="R235" s="457">
        <v>-14927.114711313132</v>
      </c>
      <c r="S235" s="147">
        <v>4764249.8564377278</v>
      </c>
      <c r="T235" s="42">
        <f t="shared" si="5"/>
        <v>397021</v>
      </c>
    </row>
    <row r="236" spans="1:20" ht="15" x14ac:dyDescent="0.25">
      <c r="A236" s="39">
        <v>743</v>
      </c>
      <c r="B236" s="38" t="s">
        <v>160</v>
      </c>
      <c r="C236" s="15">
        <v>63781</v>
      </c>
      <c r="D236" s="15">
        <v>225224170.88999999</v>
      </c>
      <c r="E236" s="15">
        <v>79958911.684947267</v>
      </c>
      <c r="F236" s="15">
        <v>9907200.2157443166</v>
      </c>
      <c r="G236" s="15">
        <v>315090282.79069155</v>
      </c>
      <c r="H236" s="16">
        <v>3747.29</v>
      </c>
      <c r="I236" s="17">
        <v>239005903.49000001</v>
      </c>
      <c r="J236" s="17">
        <v>76084379.300691545</v>
      </c>
      <c r="K236" s="40">
        <v>3081560.6669070595</v>
      </c>
      <c r="L236" s="15">
        <v>-6646245.5748540163</v>
      </c>
      <c r="M236" s="14">
        <v>72519694.392744586</v>
      </c>
      <c r="N236" s="41">
        <v>18890007.091203902</v>
      </c>
      <c r="O236" s="456">
        <v>91409701.483948484</v>
      </c>
      <c r="P236" s="458">
        <v>-156695.86519999988</v>
      </c>
      <c r="Q236" s="457">
        <v>28139042.518646389</v>
      </c>
      <c r="R236" s="457">
        <v>-993987.66583262384</v>
      </c>
      <c r="S236" s="147">
        <v>118398060.47156225</v>
      </c>
      <c r="T236" s="42">
        <f t="shared" si="5"/>
        <v>9866505</v>
      </c>
    </row>
    <row r="237" spans="1:20" ht="15" x14ac:dyDescent="0.25">
      <c r="A237" s="39">
        <v>746</v>
      </c>
      <c r="B237" s="38" t="s">
        <v>161</v>
      </c>
      <c r="C237" s="15">
        <v>4910</v>
      </c>
      <c r="D237" s="15">
        <v>21669354.93</v>
      </c>
      <c r="E237" s="15">
        <v>8511042.4248911198</v>
      </c>
      <c r="F237" s="15">
        <v>1235875.0930510424</v>
      </c>
      <c r="G237" s="15">
        <v>31416272.447942164</v>
      </c>
      <c r="H237" s="16">
        <v>3747.29</v>
      </c>
      <c r="I237" s="17">
        <v>18399193.899999999</v>
      </c>
      <c r="J237" s="17">
        <v>13017078.547942165</v>
      </c>
      <c r="K237" s="40">
        <v>276546.83487113175</v>
      </c>
      <c r="L237" s="15">
        <v>-624875.3287979794</v>
      </c>
      <c r="M237" s="14">
        <v>12668750.054015318</v>
      </c>
      <c r="N237" s="41">
        <v>4708913.1678611543</v>
      </c>
      <c r="O237" s="456">
        <v>17377663.221876472</v>
      </c>
      <c r="P237" s="458">
        <v>-56831.591599999985</v>
      </c>
      <c r="Q237" s="457">
        <v>2639608.0932241115</v>
      </c>
      <c r="R237" s="457">
        <v>-55910.806697782973</v>
      </c>
      <c r="S237" s="147">
        <v>19904528.916802801</v>
      </c>
      <c r="T237" s="42">
        <f t="shared" si="5"/>
        <v>1658711</v>
      </c>
    </row>
    <row r="238" spans="1:20" ht="15" x14ac:dyDescent="0.25">
      <c r="A238" s="39">
        <v>747</v>
      </c>
      <c r="B238" s="38" t="s">
        <v>162</v>
      </c>
      <c r="C238" s="15">
        <v>1437</v>
      </c>
      <c r="D238" s="15">
        <v>5606129.7699999996</v>
      </c>
      <c r="E238" s="15">
        <v>2131990.8369506784</v>
      </c>
      <c r="F238" s="15">
        <v>607309.58526701154</v>
      </c>
      <c r="G238" s="15">
        <v>8345430.192217689</v>
      </c>
      <c r="H238" s="16">
        <v>3747.29</v>
      </c>
      <c r="I238" s="17">
        <v>5384855.7299999995</v>
      </c>
      <c r="J238" s="17">
        <v>2960574.4622176895</v>
      </c>
      <c r="K238" s="40">
        <v>119024.15192423071</v>
      </c>
      <c r="L238" s="15">
        <v>36609.692526914165</v>
      </c>
      <c r="M238" s="14">
        <v>3116208.3066688343</v>
      </c>
      <c r="N238" s="41">
        <v>1578887.8396996071</v>
      </c>
      <c r="O238" s="456">
        <v>4695096.1463684412</v>
      </c>
      <c r="P238" s="458">
        <v>-1422.5679999999993</v>
      </c>
      <c r="Q238" s="457">
        <v>1010711.7506158295</v>
      </c>
      <c r="R238" s="457">
        <v>-17734.278628638298</v>
      </c>
      <c r="S238" s="147">
        <v>5686651.0503556328</v>
      </c>
      <c r="T238" s="42">
        <f t="shared" si="5"/>
        <v>473888</v>
      </c>
    </row>
    <row r="239" spans="1:20" ht="15" x14ac:dyDescent="0.25">
      <c r="A239" s="39">
        <v>748</v>
      </c>
      <c r="B239" s="38" t="s">
        <v>163</v>
      </c>
      <c r="C239" s="15">
        <v>5145</v>
      </c>
      <c r="D239" s="15">
        <v>20973587.050000001</v>
      </c>
      <c r="E239" s="15">
        <v>8288063.6309542563</v>
      </c>
      <c r="F239" s="15">
        <v>1496666.8315310907</v>
      </c>
      <c r="G239" s="15">
        <v>30758317.512485348</v>
      </c>
      <c r="H239" s="16">
        <v>3747.29</v>
      </c>
      <c r="I239" s="17">
        <v>19279807.050000001</v>
      </c>
      <c r="J239" s="17">
        <v>11478510.462485347</v>
      </c>
      <c r="K239" s="40">
        <v>173623.86483799224</v>
      </c>
      <c r="L239" s="15">
        <v>-366282.1445519384</v>
      </c>
      <c r="M239" s="14">
        <v>11285852.182771401</v>
      </c>
      <c r="N239" s="41">
        <v>4802816.7192241792</v>
      </c>
      <c r="O239" s="456">
        <v>16088668.901995581</v>
      </c>
      <c r="P239" s="458">
        <v>370763.89783999993</v>
      </c>
      <c r="Q239" s="457">
        <v>2828262.7699038419</v>
      </c>
      <c r="R239" s="457">
        <v>-63928.033759726939</v>
      </c>
      <c r="S239" s="147">
        <v>19223767.535979696</v>
      </c>
      <c r="T239" s="42">
        <f t="shared" si="5"/>
        <v>1601981</v>
      </c>
    </row>
    <row r="240" spans="1:20" ht="15" x14ac:dyDescent="0.25">
      <c r="A240" s="39">
        <v>749</v>
      </c>
      <c r="B240" s="38" t="s">
        <v>164</v>
      </c>
      <c r="C240" s="15">
        <v>21423</v>
      </c>
      <c r="D240" s="15">
        <v>79482252.689999998</v>
      </c>
      <c r="E240" s="15">
        <v>28180005.894393049</v>
      </c>
      <c r="F240" s="15">
        <v>2480853.946813982</v>
      </c>
      <c r="G240" s="15">
        <v>110143112.53120704</v>
      </c>
      <c r="H240" s="16">
        <v>3747.29</v>
      </c>
      <c r="I240" s="17">
        <v>80278193.670000002</v>
      </c>
      <c r="J240" s="17">
        <v>29864918.861207038</v>
      </c>
      <c r="K240" s="40">
        <v>569860.79242627625</v>
      </c>
      <c r="L240" s="15">
        <v>-2231083.9254338862</v>
      </c>
      <c r="M240" s="14">
        <v>28203695.72819943</v>
      </c>
      <c r="N240" s="41">
        <v>6123115.8642573655</v>
      </c>
      <c r="O240" s="456">
        <v>34326811.592456795</v>
      </c>
      <c r="P240" s="458">
        <v>292868.34186399996</v>
      </c>
      <c r="Q240" s="457">
        <v>8695080.1028030254</v>
      </c>
      <c r="R240" s="457">
        <v>-350376.72221268452</v>
      </c>
      <c r="S240" s="147">
        <v>42964383.314911135</v>
      </c>
      <c r="T240" s="42">
        <f t="shared" si="5"/>
        <v>3580365</v>
      </c>
    </row>
    <row r="241" spans="1:20" ht="15" x14ac:dyDescent="0.25">
      <c r="A241" s="39">
        <v>751</v>
      </c>
      <c r="B241" s="38" t="s">
        <v>165</v>
      </c>
      <c r="C241" s="15">
        <v>2988</v>
      </c>
      <c r="D241" s="15">
        <v>11290595.23</v>
      </c>
      <c r="E241" s="15">
        <v>4554139.7702439651</v>
      </c>
      <c r="F241" s="15">
        <v>1431140.1492085867</v>
      </c>
      <c r="G241" s="15">
        <v>17275875.149452552</v>
      </c>
      <c r="H241" s="16">
        <v>3747.29</v>
      </c>
      <c r="I241" s="17">
        <v>11196902.52</v>
      </c>
      <c r="J241" s="17">
        <v>6078972.6294525526</v>
      </c>
      <c r="K241" s="40">
        <v>41921.367602653976</v>
      </c>
      <c r="L241" s="15">
        <v>-186068.7809485693</v>
      </c>
      <c r="M241" s="14">
        <v>5934825.2161066374</v>
      </c>
      <c r="N241" s="41">
        <v>1714604.3125861816</v>
      </c>
      <c r="O241" s="456">
        <v>7649429.5286928192</v>
      </c>
      <c r="P241" s="458">
        <v>-6970.5832000000046</v>
      </c>
      <c r="Q241" s="457">
        <v>1532864.5795015194</v>
      </c>
      <c r="R241" s="457">
        <v>-47098.679841021061</v>
      </c>
      <c r="S241" s="147">
        <v>9128224.8451533169</v>
      </c>
      <c r="T241" s="42">
        <f t="shared" si="5"/>
        <v>760685</v>
      </c>
    </row>
    <row r="242" spans="1:20" ht="15" x14ac:dyDescent="0.25">
      <c r="A242" s="39">
        <v>753</v>
      </c>
      <c r="B242" s="38" t="s">
        <v>364</v>
      </c>
      <c r="C242" s="15">
        <v>21170</v>
      </c>
      <c r="D242" s="15">
        <v>75520857.229999989</v>
      </c>
      <c r="E242" s="15">
        <v>18165380.197585016</v>
      </c>
      <c r="F242" s="15">
        <v>6377970.5416364186</v>
      </c>
      <c r="G242" s="15">
        <v>100064207.96922143</v>
      </c>
      <c r="H242" s="16">
        <v>3747.29</v>
      </c>
      <c r="I242" s="17">
        <v>79330129.299999997</v>
      </c>
      <c r="J242" s="17">
        <v>20734078.669221431</v>
      </c>
      <c r="K242" s="40">
        <v>407160.69835495431</v>
      </c>
      <c r="L242" s="15">
        <v>-1637445.121152089</v>
      </c>
      <c r="M242" s="14">
        <v>19503794.246424299</v>
      </c>
      <c r="N242" s="41">
        <v>-5804215.3149577659</v>
      </c>
      <c r="O242" s="456">
        <v>13699578.931466533</v>
      </c>
      <c r="P242" s="458">
        <v>-38016.707232000306</v>
      </c>
      <c r="Q242" s="457">
        <v>6825724.1777551034</v>
      </c>
      <c r="R242" s="457">
        <v>-397665.09337655763</v>
      </c>
      <c r="S242" s="147">
        <v>20089621.308613077</v>
      </c>
      <c r="T242" s="42">
        <f t="shared" si="5"/>
        <v>1674135</v>
      </c>
    </row>
    <row r="243" spans="1:20" ht="15" x14ac:dyDescent="0.25">
      <c r="A243" s="39">
        <v>755</v>
      </c>
      <c r="B243" s="38" t="s">
        <v>365</v>
      </c>
      <c r="C243" s="15">
        <v>6145</v>
      </c>
      <c r="D243" s="15">
        <v>21167571.090000004</v>
      </c>
      <c r="E243" s="15">
        <v>5548307.3833009619</v>
      </c>
      <c r="F243" s="15">
        <v>2032735.6746596862</v>
      </c>
      <c r="G243" s="15">
        <v>28748614.147960648</v>
      </c>
      <c r="H243" s="16">
        <v>3747.29</v>
      </c>
      <c r="I243" s="17">
        <v>23027097.050000001</v>
      </c>
      <c r="J243" s="17">
        <v>5721517.0979606472</v>
      </c>
      <c r="K243" s="40">
        <v>36240.414990781079</v>
      </c>
      <c r="L243" s="15">
        <v>-383399.57698220329</v>
      </c>
      <c r="M243" s="14">
        <v>5374357.9359692251</v>
      </c>
      <c r="N243" s="41">
        <v>-610287.21149375942</v>
      </c>
      <c r="O243" s="456">
        <v>4764070.7244754657</v>
      </c>
      <c r="P243" s="458">
        <v>-924569.62024000031</v>
      </c>
      <c r="Q243" s="457">
        <v>2482714.4121190333</v>
      </c>
      <c r="R243" s="457">
        <v>-115011.24634860597</v>
      </c>
      <c r="S243" s="147">
        <v>6207204.270005893</v>
      </c>
      <c r="T243" s="42">
        <f t="shared" si="5"/>
        <v>517267</v>
      </c>
    </row>
    <row r="244" spans="1:20" ht="15" x14ac:dyDescent="0.25">
      <c r="A244" s="39">
        <v>758</v>
      </c>
      <c r="B244" s="38" t="s">
        <v>166</v>
      </c>
      <c r="C244" s="15">
        <v>8303</v>
      </c>
      <c r="D244" s="15">
        <v>28564434.140000001</v>
      </c>
      <c r="E244" s="15">
        <v>12455250.005892221</v>
      </c>
      <c r="F244" s="15">
        <v>7760179.7474378683</v>
      </c>
      <c r="G244" s="15">
        <v>48779863.893330082</v>
      </c>
      <c r="H244" s="16">
        <v>3747.29</v>
      </c>
      <c r="I244" s="17">
        <v>31113748.870000001</v>
      </c>
      <c r="J244" s="17">
        <v>17666115.023330081</v>
      </c>
      <c r="K244" s="40">
        <v>4504858.6031762268</v>
      </c>
      <c r="L244" s="15">
        <v>-568553.20089215599</v>
      </c>
      <c r="M244" s="14">
        <v>21602420.425614148</v>
      </c>
      <c r="N244" s="41">
        <v>2364284.4541584793</v>
      </c>
      <c r="O244" s="456">
        <v>23966704.879772626</v>
      </c>
      <c r="P244" s="458">
        <v>-19987.080400000006</v>
      </c>
      <c r="Q244" s="457">
        <v>4435190.9990196452</v>
      </c>
      <c r="R244" s="457">
        <v>-149901.51207012389</v>
      </c>
      <c r="S244" s="147">
        <v>28232007.286322147</v>
      </c>
      <c r="T244" s="42">
        <f t="shared" si="5"/>
        <v>2352667</v>
      </c>
    </row>
    <row r="245" spans="1:20" ht="15" x14ac:dyDescent="0.25">
      <c r="A245" s="39">
        <v>759</v>
      </c>
      <c r="B245" s="38" t="s">
        <v>167</v>
      </c>
      <c r="C245" s="15">
        <v>2052</v>
      </c>
      <c r="D245" s="15">
        <v>8316535.4399999995</v>
      </c>
      <c r="E245" s="15">
        <v>3334333.7882448952</v>
      </c>
      <c r="F245" s="15">
        <v>671279.69248030661</v>
      </c>
      <c r="G245" s="15">
        <v>12322148.920725202</v>
      </c>
      <c r="H245" s="16">
        <v>3747.29</v>
      </c>
      <c r="I245" s="17">
        <v>7689439.0800000001</v>
      </c>
      <c r="J245" s="17">
        <v>4632709.8407252021</v>
      </c>
      <c r="K245" s="40">
        <v>325297.78164934507</v>
      </c>
      <c r="L245" s="15">
        <v>-175832.97026570624</v>
      </c>
      <c r="M245" s="14">
        <v>4782174.6521088416</v>
      </c>
      <c r="N245" s="41">
        <v>2401574.0809550239</v>
      </c>
      <c r="O245" s="456">
        <v>7183748.7330638655</v>
      </c>
      <c r="P245" s="458">
        <v>293049.00800000009</v>
      </c>
      <c r="Q245" s="457">
        <v>1403946.7224237046</v>
      </c>
      <c r="R245" s="457">
        <v>-22683.266412893332</v>
      </c>
      <c r="S245" s="147">
        <v>8858061.1970746759</v>
      </c>
      <c r="T245" s="42">
        <f t="shared" si="5"/>
        <v>738172</v>
      </c>
    </row>
    <row r="246" spans="1:20" ht="15" x14ac:dyDescent="0.25">
      <c r="A246" s="39">
        <v>761</v>
      </c>
      <c r="B246" s="38" t="s">
        <v>168</v>
      </c>
      <c r="C246" s="15">
        <v>8711</v>
      </c>
      <c r="D246" s="15">
        <v>34500064.299999997</v>
      </c>
      <c r="E246" s="15">
        <v>12395373.107088657</v>
      </c>
      <c r="F246" s="15">
        <v>2109409.1371062845</v>
      </c>
      <c r="G246" s="15">
        <v>49004846.544194937</v>
      </c>
      <c r="H246" s="16">
        <v>3747.29</v>
      </c>
      <c r="I246" s="17">
        <v>32642643.190000001</v>
      </c>
      <c r="J246" s="17">
        <v>16362203.354194935</v>
      </c>
      <c r="K246" s="40">
        <v>251955.58207779092</v>
      </c>
      <c r="L246" s="15">
        <v>-485815.0637905667</v>
      </c>
      <c r="M246" s="14">
        <v>16128343.872482158</v>
      </c>
      <c r="N246" s="41">
        <v>6682552.939034191</v>
      </c>
      <c r="O246" s="456">
        <v>22810896.811516348</v>
      </c>
      <c r="P246" s="458">
        <v>314529.78480000014</v>
      </c>
      <c r="Q246" s="457">
        <v>5257295.9754448542</v>
      </c>
      <c r="R246" s="457">
        <v>-107903.11409604197</v>
      </c>
      <c r="S246" s="147">
        <v>28274819.45766516</v>
      </c>
      <c r="T246" s="42">
        <f t="shared" si="5"/>
        <v>2356235</v>
      </c>
    </row>
    <row r="247" spans="1:20" ht="15" x14ac:dyDescent="0.25">
      <c r="A247" s="39">
        <v>762</v>
      </c>
      <c r="B247" s="38" t="s">
        <v>169</v>
      </c>
      <c r="C247" s="15">
        <v>3897</v>
      </c>
      <c r="D247" s="15">
        <v>14768062.079999998</v>
      </c>
      <c r="E247" s="15">
        <v>8603083.0434423015</v>
      </c>
      <c r="F247" s="15">
        <v>1634045.5450251307</v>
      </c>
      <c r="G247" s="15">
        <v>25005190.668467432</v>
      </c>
      <c r="H247" s="16">
        <v>3747.29</v>
      </c>
      <c r="I247" s="17">
        <v>14603189.129999999</v>
      </c>
      <c r="J247" s="17">
        <v>10402001.538467433</v>
      </c>
      <c r="K247" s="40">
        <v>279764.78027953877</v>
      </c>
      <c r="L247" s="15">
        <v>-96249.621425391553</v>
      </c>
      <c r="M247" s="14">
        <v>10585516.697321581</v>
      </c>
      <c r="N247" s="41">
        <v>3206653.0732732872</v>
      </c>
      <c r="O247" s="456">
        <v>13792169.770594869</v>
      </c>
      <c r="P247" s="458">
        <v>-33529.927759999991</v>
      </c>
      <c r="Q247" s="457">
        <v>2542701.2162125735</v>
      </c>
      <c r="R247" s="457">
        <v>-48015.544427629451</v>
      </c>
      <c r="S247" s="147">
        <v>16253325.514619814</v>
      </c>
      <c r="T247" s="42">
        <f t="shared" si="5"/>
        <v>1354444</v>
      </c>
    </row>
    <row r="248" spans="1:20" ht="15" x14ac:dyDescent="0.25">
      <c r="A248" s="39">
        <v>765</v>
      </c>
      <c r="B248" s="38" t="s">
        <v>170</v>
      </c>
      <c r="C248" s="15">
        <v>10336</v>
      </c>
      <c r="D248" s="15">
        <v>38219128.049999997</v>
      </c>
      <c r="E248" s="15">
        <v>14039387.083054855</v>
      </c>
      <c r="F248" s="15">
        <v>3445205.8655484095</v>
      </c>
      <c r="G248" s="15">
        <v>55703720.998603262</v>
      </c>
      <c r="H248" s="16">
        <v>3747.29</v>
      </c>
      <c r="I248" s="17">
        <v>38731989.439999998</v>
      </c>
      <c r="J248" s="17">
        <v>16971731.558603264</v>
      </c>
      <c r="K248" s="40">
        <v>1390059.1214020087</v>
      </c>
      <c r="L248" s="15">
        <v>-528030.75907054869</v>
      </c>
      <c r="M248" s="14">
        <v>17833759.920934726</v>
      </c>
      <c r="N248" s="41">
        <v>4877663.8040011665</v>
      </c>
      <c r="O248" s="456">
        <v>22711423.724935893</v>
      </c>
      <c r="P248" s="458">
        <v>-167293.99679999996</v>
      </c>
      <c r="Q248" s="457">
        <v>5466905.4827926438</v>
      </c>
      <c r="R248" s="457">
        <v>-143249.50243967056</v>
      </c>
      <c r="S248" s="147">
        <v>27867785.708488863</v>
      </c>
      <c r="T248" s="42">
        <f t="shared" si="5"/>
        <v>2322315</v>
      </c>
    </row>
    <row r="249" spans="1:20" ht="15" x14ac:dyDescent="0.25">
      <c r="A249" s="39">
        <v>768</v>
      </c>
      <c r="B249" s="38" t="s">
        <v>171</v>
      </c>
      <c r="C249" s="15">
        <v>2492</v>
      </c>
      <c r="D249" s="15">
        <v>9613974.7400000002</v>
      </c>
      <c r="E249" s="15">
        <v>4407804.0672789318</v>
      </c>
      <c r="F249" s="15">
        <v>1918410.1537655145</v>
      </c>
      <c r="G249" s="15">
        <v>15940188.961044446</v>
      </c>
      <c r="H249" s="16">
        <v>3747.29</v>
      </c>
      <c r="I249" s="17">
        <v>9338246.6799999997</v>
      </c>
      <c r="J249" s="17">
        <v>6601942.2810444459</v>
      </c>
      <c r="K249" s="40">
        <v>350986.46824840485</v>
      </c>
      <c r="L249" s="15">
        <v>82447.637480272359</v>
      </c>
      <c r="M249" s="14">
        <v>7035376.3867731225</v>
      </c>
      <c r="N249" s="41">
        <v>2184109.0208410141</v>
      </c>
      <c r="O249" s="456">
        <v>9219485.4076141361</v>
      </c>
      <c r="P249" s="458">
        <v>79663.80799999999</v>
      </c>
      <c r="Q249" s="457">
        <v>1708114.3285196987</v>
      </c>
      <c r="R249" s="457">
        <v>-31452.070845176411</v>
      </c>
      <c r="S249" s="147">
        <v>10975811.473288659</v>
      </c>
      <c r="T249" s="42">
        <f t="shared" si="5"/>
        <v>914651</v>
      </c>
    </row>
    <row r="250" spans="1:20" ht="15" x14ac:dyDescent="0.25">
      <c r="A250" s="39">
        <v>777</v>
      </c>
      <c r="B250" s="38" t="s">
        <v>172</v>
      </c>
      <c r="C250" s="15">
        <v>7727</v>
      </c>
      <c r="D250" s="15">
        <v>28949533.670000002</v>
      </c>
      <c r="E250" s="15">
        <v>13760032.000792867</v>
      </c>
      <c r="F250" s="15">
        <v>5583120.6752852965</v>
      </c>
      <c r="G250" s="15">
        <v>48292686.346078165</v>
      </c>
      <c r="H250" s="16">
        <v>3747.29</v>
      </c>
      <c r="I250" s="17">
        <v>28955309.829999998</v>
      </c>
      <c r="J250" s="17">
        <v>19337376.516078167</v>
      </c>
      <c r="K250" s="40">
        <v>3748992.0425581173</v>
      </c>
      <c r="L250" s="15">
        <v>-59042.835253652185</v>
      </c>
      <c r="M250" s="14">
        <v>23027325.723382633</v>
      </c>
      <c r="N250" s="41">
        <v>6293512.1029992728</v>
      </c>
      <c r="O250" s="456">
        <v>29320837.826381907</v>
      </c>
      <c r="P250" s="458">
        <v>21623.033600000024</v>
      </c>
      <c r="Q250" s="457">
        <v>4639444.3111565504</v>
      </c>
      <c r="R250" s="457">
        <v>-102727.61941816637</v>
      </c>
      <c r="S250" s="147">
        <v>33879177.551720291</v>
      </c>
      <c r="T250" s="42">
        <f t="shared" si="5"/>
        <v>2823265</v>
      </c>
    </row>
    <row r="251" spans="1:20" ht="15" x14ac:dyDescent="0.25">
      <c r="A251" s="39">
        <v>778</v>
      </c>
      <c r="B251" s="38" t="s">
        <v>173</v>
      </c>
      <c r="C251" s="15">
        <v>7064</v>
      </c>
      <c r="D251" s="15">
        <v>27092398.93</v>
      </c>
      <c r="E251" s="15">
        <v>14360897.800288973</v>
      </c>
      <c r="F251" s="15">
        <v>1636610.1238757167</v>
      </c>
      <c r="G251" s="15">
        <v>43089906.85416469</v>
      </c>
      <c r="H251" s="16">
        <v>3747.29</v>
      </c>
      <c r="I251" s="17">
        <v>26470856.559999999</v>
      </c>
      <c r="J251" s="17">
        <v>16619050.294164691</v>
      </c>
      <c r="K251" s="40">
        <v>458006.47759772569</v>
      </c>
      <c r="L251" s="15">
        <v>-529057.26970249461</v>
      </c>
      <c r="M251" s="14">
        <v>16547999.502059922</v>
      </c>
      <c r="N251" s="41">
        <v>5741495.1709592137</v>
      </c>
      <c r="O251" s="456">
        <v>22289494.673019134</v>
      </c>
      <c r="P251" s="458">
        <v>146894.37167999998</v>
      </c>
      <c r="Q251" s="457">
        <v>3990754.4169905814</v>
      </c>
      <c r="R251" s="457">
        <v>-91330.051863782675</v>
      </c>
      <c r="S251" s="147">
        <v>26335813.409825932</v>
      </c>
      <c r="T251" s="42">
        <f t="shared" si="5"/>
        <v>2194651</v>
      </c>
    </row>
    <row r="252" spans="1:20" ht="15" x14ac:dyDescent="0.25">
      <c r="A252" s="39">
        <v>781</v>
      </c>
      <c r="B252" s="38" t="s">
        <v>174</v>
      </c>
      <c r="C252" s="15">
        <v>3657</v>
      </c>
      <c r="D252" s="15">
        <v>14911473.539999999</v>
      </c>
      <c r="E252" s="15">
        <v>6904949.8168366719</v>
      </c>
      <c r="F252" s="15">
        <v>1155622.358595483</v>
      </c>
      <c r="G252" s="15">
        <v>22972045.715432152</v>
      </c>
      <c r="H252" s="16">
        <v>3747.29</v>
      </c>
      <c r="I252" s="17">
        <v>13703839.529999999</v>
      </c>
      <c r="J252" s="17">
        <v>9268206.1854321528</v>
      </c>
      <c r="K252" s="40">
        <v>516488.40012503363</v>
      </c>
      <c r="L252" s="15">
        <v>-211006.28599897368</v>
      </c>
      <c r="M252" s="14">
        <v>9573688.299558213</v>
      </c>
      <c r="N252" s="41">
        <v>3103603.982274015</v>
      </c>
      <c r="O252" s="456">
        <v>12677292.281832227</v>
      </c>
      <c r="P252" s="458">
        <v>-73361.831760000001</v>
      </c>
      <c r="Q252" s="457">
        <v>2409952.9531291784</v>
      </c>
      <c r="R252" s="457">
        <v>-44325.312429330792</v>
      </c>
      <c r="S252" s="147">
        <v>14969558.090772074</v>
      </c>
      <c r="T252" s="42">
        <f t="shared" si="5"/>
        <v>1247463</v>
      </c>
    </row>
    <row r="253" spans="1:20" ht="15" x14ac:dyDescent="0.25">
      <c r="A253" s="39">
        <v>783</v>
      </c>
      <c r="B253" s="38" t="s">
        <v>175</v>
      </c>
      <c r="C253" s="15">
        <v>6721</v>
      </c>
      <c r="D253" s="15">
        <v>25205857.75</v>
      </c>
      <c r="E253" s="15">
        <v>8333510.270436096</v>
      </c>
      <c r="F253" s="15">
        <v>1208928.6916683456</v>
      </c>
      <c r="G253" s="15">
        <v>34748296.71210444</v>
      </c>
      <c r="H253" s="16">
        <v>3747.29</v>
      </c>
      <c r="I253" s="17">
        <v>25185536.09</v>
      </c>
      <c r="J253" s="17">
        <v>9562760.6221044399</v>
      </c>
      <c r="K253" s="40">
        <v>335008.1145417284</v>
      </c>
      <c r="L253" s="15">
        <v>-711671.26946932508</v>
      </c>
      <c r="M253" s="14">
        <v>9186097.4671768434</v>
      </c>
      <c r="N253" s="41">
        <v>2411055.7236377806</v>
      </c>
      <c r="O253" s="456">
        <v>11597153.190814624</v>
      </c>
      <c r="P253" s="458">
        <v>-191008.20536000002</v>
      </c>
      <c r="Q253" s="457">
        <v>3621929.9008489088</v>
      </c>
      <c r="R253" s="457">
        <v>-106344.9672093854</v>
      </c>
      <c r="S253" s="147">
        <v>14921729.919094149</v>
      </c>
      <c r="T253" s="42">
        <f t="shared" si="5"/>
        <v>1243477</v>
      </c>
    </row>
    <row r="254" spans="1:20" ht="15" x14ac:dyDescent="0.25">
      <c r="A254" s="39">
        <v>785</v>
      </c>
      <c r="B254" s="38" t="s">
        <v>176</v>
      </c>
      <c r="C254" s="15">
        <v>2792</v>
      </c>
      <c r="D254" s="15">
        <v>10891450.66</v>
      </c>
      <c r="E254" s="15">
        <v>5571599.0558169121</v>
      </c>
      <c r="F254" s="15">
        <v>1452571.5087708719</v>
      </c>
      <c r="G254" s="15">
        <v>17915621.224587783</v>
      </c>
      <c r="H254" s="16">
        <v>3747.29</v>
      </c>
      <c r="I254" s="17">
        <v>10462433.68</v>
      </c>
      <c r="J254" s="17">
        <v>7453187.5445877835</v>
      </c>
      <c r="K254" s="40">
        <v>1458363.269817668</v>
      </c>
      <c r="L254" s="15">
        <v>-242531.23893312545</v>
      </c>
      <c r="M254" s="14">
        <v>8669019.5754723269</v>
      </c>
      <c r="N254" s="41">
        <v>2771344.5083427811</v>
      </c>
      <c r="O254" s="456">
        <v>11440364.083815109</v>
      </c>
      <c r="P254" s="458">
        <v>22689.959600000009</v>
      </c>
      <c r="Q254" s="457">
        <v>1770548.5980421179</v>
      </c>
      <c r="R254" s="457">
        <v>-42245.337620929829</v>
      </c>
      <c r="S254" s="147">
        <v>13191357.303836297</v>
      </c>
      <c r="T254" s="42">
        <f t="shared" si="5"/>
        <v>1099280</v>
      </c>
    </row>
    <row r="255" spans="1:20" ht="15" x14ac:dyDescent="0.25">
      <c r="A255" s="39">
        <v>790</v>
      </c>
      <c r="B255" s="38" t="s">
        <v>177</v>
      </c>
      <c r="C255" s="15">
        <v>24277</v>
      </c>
      <c r="D255" s="15">
        <v>93253256.00999999</v>
      </c>
      <c r="E255" s="15">
        <v>35943737.056548767</v>
      </c>
      <c r="F255" s="15">
        <v>4860327.5370766595</v>
      </c>
      <c r="G255" s="15">
        <v>134057320.60362542</v>
      </c>
      <c r="H255" s="16">
        <v>3747.29</v>
      </c>
      <c r="I255" s="17">
        <v>90972959.329999998</v>
      </c>
      <c r="J255" s="17">
        <v>43084361.273625419</v>
      </c>
      <c r="K255" s="40">
        <v>809020.45627034002</v>
      </c>
      <c r="L255" s="15">
        <v>-2236145.093749444</v>
      </c>
      <c r="M255" s="14">
        <v>41657236.636146314</v>
      </c>
      <c r="N255" s="41">
        <v>17759487.683926087</v>
      </c>
      <c r="O255" s="456">
        <v>59416724.320072398</v>
      </c>
      <c r="P255" s="458">
        <v>165458.88408000005</v>
      </c>
      <c r="Q255" s="457">
        <v>12902307.975558696</v>
      </c>
      <c r="R255" s="457">
        <v>-316597.27415866102</v>
      </c>
      <c r="S255" s="147">
        <v>72167893.905552432</v>
      </c>
      <c r="T255" s="42">
        <f t="shared" si="5"/>
        <v>6013991</v>
      </c>
    </row>
    <row r="256" spans="1:20" ht="15" x14ac:dyDescent="0.25">
      <c r="A256" s="39">
        <v>791</v>
      </c>
      <c r="B256" s="38" t="s">
        <v>178</v>
      </c>
      <c r="C256" s="15">
        <v>5231</v>
      </c>
      <c r="D256" s="15">
        <v>20956395.949999999</v>
      </c>
      <c r="E256" s="15">
        <v>9489709.9455994423</v>
      </c>
      <c r="F256" s="15">
        <v>2300372.616024226</v>
      </c>
      <c r="G256" s="15">
        <v>32746478.511623666</v>
      </c>
      <c r="H256" s="16">
        <v>3747.29</v>
      </c>
      <c r="I256" s="17">
        <v>19602073.989999998</v>
      </c>
      <c r="J256" s="17">
        <v>13144404.521623667</v>
      </c>
      <c r="K256" s="40">
        <v>2157430.9261075472</v>
      </c>
      <c r="L256" s="15">
        <v>-565557.2750195798</v>
      </c>
      <c r="M256" s="14">
        <v>14736278.172711635</v>
      </c>
      <c r="N256" s="41">
        <v>5581664.0337945335</v>
      </c>
      <c r="O256" s="456">
        <v>20317942.20650617</v>
      </c>
      <c r="P256" s="458">
        <v>-69094.127759999974</v>
      </c>
      <c r="Q256" s="457">
        <v>3639197.2953687566</v>
      </c>
      <c r="R256" s="457">
        <v>-60919.973758699751</v>
      </c>
      <c r="S256" s="147">
        <v>23827125.400356226</v>
      </c>
      <c r="T256" s="42">
        <f t="shared" si="5"/>
        <v>1985594</v>
      </c>
    </row>
    <row r="257" spans="1:20" ht="15" x14ac:dyDescent="0.25">
      <c r="A257" s="39">
        <v>831</v>
      </c>
      <c r="B257" s="38" t="s">
        <v>179</v>
      </c>
      <c r="C257" s="15">
        <v>4671</v>
      </c>
      <c r="D257" s="15">
        <v>17015300.870000001</v>
      </c>
      <c r="E257" s="15">
        <v>4518349.1462604469</v>
      </c>
      <c r="F257" s="15">
        <v>1634337.4306106027</v>
      </c>
      <c r="G257" s="15">
        <v>23167987.44687105</v>
      </c>
      <c r="H257" s="16">
        <v>3747.29</v>
      </c>
      <c r="I257" s="17">
        <v>17503591.59</v>
      </c>
      <c r="J257" s="17">
        <v>5664395.8568710499</v>
      </c>
      <c r="K257" s="40">
        <v>0</v>
      </c>
      <c r="L257" s="15">
        <v>-386888.86346590036</v>
      </c>
      <c r="M257" s="14">
        <v>5277506.9934051493</v>
      </c>
      <c r="N257" s="41">
        <v>864485.60151212313</v>
      </c>
      <c r="O257" s="456">
        <v>6141992.5949172722</v>
      </c>
      <c r="P257" s="458">
        <v>-326219.02605600009</v>
      </c>
      <c r="Q257" s="457">
        <v>2020727.8858707794</v>
      </c>
      <c r="R257" s="457">
        <v>-77785.236498781756</v>
      </c>
      <c r="S257" s="147">
        <v>7758716.2182332696</v>
      </c>
      <c r="T257" s="42">
        <f t="shared" si="5"/>
        <v>646560</v>
      </c>
    </row>
    <row r="258" spans="1:20" ht="15" x14ac:dyDescent="0.25">
      <c r="A258" s="39">
        <v>832</v>
      </c>
      <c r="B258" s="38" t="s">
        <v>180</v>
      </c>
      <c r="C258" s="15">
        <v>3976</v>
      </c>
      <c r="D258" s="15">
        <v>14879011.859999999</v>
      </c>
      <c r="E258" s="15">
        <v>7387389.9652200742</v>
      </c>
      <c r="F258" s="15">
        <v>2575307.3857034901</v>
      </c>
      <c r="G258" s="15">
        <v>24841709.210923564</v>
      </c>
      <c r="H258" s="16">
        <v>3747.29</v>
      </c>
      <c r="I258" s="17">
        <v>14899225.039999999</v>
      </c>
      <c r="J258" s="17">
        <v>9942484.1709235646</v>
      </c>
      <c r="K258" s="40">
        <v>4404468.2617079001</v>
      </c>
      <c r="L258" s="15">
        <v>-368869.09420775279</v>
      </c>
      <c r="M258" s="14">
        <v>13978083.338423712</v>
      </c>
      <c r="N258" s="41">
        <v>3807580.5889054448</v>
      </c>
      <c r="O258" s="456">
        <v>17785663.927329157</v>
      </c>
      <c r="P258" s="458">
        <v>37057.896400000012</v>
      </c>
      <c r="Q258" s="457">
        <v>2297485.8554884018</v>
      </c>
      <c r="R258" s="457">
        <v>-46257.102747766476</v>
      </c>
      <c r="S258" s="147">
        <v>20073950.576469794</v>
      </c>
      <c r="T258" s="42">
        <f t="shared" si="5"/>
        <v>1672829</v>
      </c>
    </row>
    <row r="259" spans="1:20" ht="15" x14ac:dyDescent="0.25">
      <c r="A259" s="39">
        <v>833</v>
      </c>
      <c r="B259" s="38" t="s">
        <v>366</v>
      </c>
      <c r="C259" s="15">
        <v>1639</v>
      </c>
      <c r="D259" s="15">
        <v>6486418.3399999999</v>
      </c>
      <c r="E259" s="15">
        <v>2415347.9973676596</v>
      </c>
      <c r="F259" s="15">
        <v>504673.59651463572</v>
      </c>
      <c r="G259" s="15">
        <v>9406439.9338822961</v>
      </c>
      <c r="H259" s="16">
        <v>3747.29</v>
      </c>
      <c r="I259" s="17">
        <v>6141808.3099999996</v>
      </c>
      <c r="J259" s="17">
        <v>3264631.6238822965</v>
      </c>
      <c r="K259" s="40">
        <v>40262.39816844085</v>
      </c>
      <c r="L259" s="15">
        <v>-70975.434331935801</v>
      </c>
      <c r="M259" s="14">
        <v>3233918.5877188016</v>
      </c>
      <c r="N259" s="41">
        <v>805738.57779290434</v>
      </c>
      <c r="O259" s="456">
        <v>4039657.1655117059</v>
      </c>
      <c r="P259" s="458">
        <v>190624.11200000002</v>
      </c>
      <c r="Q259" s="457">
        <v>958258.10530527926</v>
      </c>
      <c r="R259" s="457">
        <v>-25506.493326769181</v>
      </c>
      <c r="S259" s="147">
        <v>5163032.889490216</v>
      </c>
      <c r="T259" s="42">
        <f t="shared" si="5"/>
        <v>430253</v>
      </c>
    </row>
    <row r="260" spans="1:20" ht="15" x14ac:dyDescent="0.25">
      <c r="A260" s="39">
        <v>834</v>
      </c>
      <c r="B260" s="38" t="s">
        <v>181</v>
      </c>
      <c r="C260" s="15">
        <v>6015</v>
      </c>
      <c r="D260" s="15">
        <v>22722891.749999996</v>
      </c>
      <c r="E260" s="15">
        <v>7280068.2496368391</v>
      </c>
      <c r="F260" s="15">
        <v>1219069.2391901454</v>
      </c>
      <c r="G260" s="15">
        <v>31222029.238826983</v>
      </c>
      <c r="H260" s="16">
        <v>3747.29</v>
      </c>
      <c r="I260" s="17">
        <v>22539949.350000001</v>
      </c>
      <c r="J260" s="17">
        <v>8682079.8888269812</v>
      </c>
      <c r="K260" s="40">
        <v>104667.02401443633</v>
      </c>
      <c r="L260" s="15">
        <v>-545367.18840842624</v>
      </c>
      <c r="M260" s="14">
        <v>8241379.7244329909</v>
      </c>
      <c r="N260" s="41">
        <v>2897908.3406645604</v>
      </c>
      <c r="O260" s="456">
        <v>11139288.065097552</v>
      </c>
      <c r="P260" s="458">
        <v>-291555.31160000002</v>
      </c>
      <c r="Q260" s="457">
        <v>3239637.2243210655</v>
      </c>
      <c r="R260" s="457">
        <v>-84057.795791836557</v>
      </c>
      <c r="S260" s="147">
        <v>14003312.182026781</v>
      </c>
      <c r="T260" s="42">
        <f t="shared" si="5"/>
        <v>1166943</v>
      </c>
    </row>
    <row r="261" spans="1:20" ht="15" x14ac:dyDescent="0.25">
      <c r="A261" s="39">
        <v>837</v>
      </c>
      <c r="B261" s="38" t="s">
        <v>367</v>
      </c>
      <c r="C261" s="15">
        <v>238140</v>
      </c>
      <c r="D261" s="15">
        <v>753386913.21000004</v>
      </c>
      <c r="E261" s="15">
        <v>259599330.1114108</v>
      </c>
      <c r="F261" s="15">
        <v>70162123.692597926</v>
      </c>
      <c r="G261" s="15">
        <v>1083148367.0140088</v>
      </c>
      <c r="H261" s="16">
        <v>3747.29</v>
      </c>
      <c r="I261" s="17">
        <v>892379640.60000002</v>
      </c>
      <c r="J261" s="17">
        <v>190768726.41400874</v>
      </c>
      <c r="K261" s="40">
        <v>13266554.074497713</v>
      </c>
      <c r="L261" s="15">
        <v>-30030543.672183126</v>
      </c>
      <c r="M261" s="14">
        <v>174004736.81632331</v>
      </c>
      <c r="N261" s="41">
        <v>12186678.437339505</v>
      </c>
      <c r="O261" s="456">
        <v>186191415.25366282</v>
      </c>
      <c r="P261" s="458">
        <v>-10363343.864439987</v>
      </c>
      <c r="Q261" s="457">
        <v>104334616.60252921</v>
      </c>
      <c r="R261" s="457">
        <v>-3836714.3832656667</v>
      </c>
      <c r="S261" s="147">
        <v>276325973.60848641</v>
      </c>
      <c r="T261" s="42">
        <f t="shared" si="5"/>
        <v>23027164</v>
      </c>
    </row>
    <row r="262" spans="1:20" ht="15" x14ac:dyDescent="0.25">
      <c r="A262" s="39">
        <v>844</v>
      </c>
      <c r="B262" s="38" t="s">
        <v>182</v>
      </c>
      <c r="C262" s="15">
        <v>1520</v>
      </c>
      <c r="D262" s="15">
        <v>5747957.9799999986</v>
      </c>
      <c r="E262" s="15">
        <v>3631369.5060473476</v>
      </c>
      <c r="F262" s="15">
        <v>564081.95365135744</v>
      </c>
      <c r="G262" s="15">
        <v>9943409.4396987036</v>
      </c>
      <c r="H262" s="16">
        <v>3747.29</v>
      </c>
      <c r="I262" s="17">
        <v>5695880.7999999998</v>
      </c>
      <c r="J262" s="17">
        <v>4247528.6396987038</v>
      </c>
      <c r="K262" s="40">
        <v>213916.42823897634</v>
      </c>
      <c r="L262" s="15">
        <v>-114012.67968947219</v>
      </c>
      <c r="M262" s="14">
        <v>4347432.388248208</v>
      </c>
      <c r="N262" s="41">
        <v>1718754.1794717603</v>
      </c>
      <c r="O262" s="456">
        <v>6066186.567719968</v>
      </c>
      <c r="P262" s="458">
        <v>-106834.85680000001</v>
      </c>
      <c r="Q262" s="457">
        <v>1070117.1984677988</v>
      </c>
      <c r="R262" s="457">
        <v>-17526.01951392589</v>
      </c>
      <c r="S262" s="147">
        <v>7011942.8898738408</v>
      </c>
      <c r="T262" s="42">
        <f t="shared" si="5"/>
        <v>584329</v>
      </c>
    </row>
    <row r="263" spans="1:20" ht="15" x14ac:dyDescent="0.25">
      <c r="A263" s="39">
        <v>845</v>
      </c>
      <c r="B263" s="38" t="s">
        <v>183</v>
      </c>
      <c r="C263" s="15">
        <v>3001</v>
      </c>
      <c r="D263" s="15">
        <v>12042961.229999999</v>
      </c>
      <c r="E263" s="15">
        <v>4419543.4283225797</v>
      </c>
      <c r="F263" s="15">
        <v>1727082.7620524419</v>
      </c>
      <c r="G263" s="15">
        <v>18189587.420375019</v>
      </c>
      <c r="H263" s="16">
        <v>3747.29</v>
      </c>
      <c r="I263" s="17">
        <v>11245617.289999999</v>
      </c>
      <c r="J263" s="17">
        <v>6943970.1303750202</v>
      </c>
      <c r="K263" s="40">
        <v>568970.4148143084</v>
      </c>
      <c r="L263" s="15">
        <v>-52573.933329025458</v>
      </c>
      <c r="M263" s="14">
        <v>7460366.6118603032</v>
      </c>
      <c r="N263" s="41">
        <v>2437001.6548657338</v>
      </c>
      <c r="O263" s="456">
        <v>9897368.2667260375</v>
      </c>
      <c r="P263" s="458">
        <v>28309.103200000005</v>
      </c>
      <c r="Q263" s="457">
        <v>1668898.0161486017</v>
      </c>
      <c r="R263" s="457">
        <v>-44954.991674040895</v>
      </c>
      <c r="S263" s="147">
        <v>11549620.394400598</v>
      </c>
      <c r="T263" s="42">
        <f t="shared" si="5"/>
        <v>962468</v>
      </c>
    </row>
    <row r="264" spans="1:20" ht="15" x14ac:dyDescent="0.25">
      <c r="A264" s="39">
        <v>846</v>
      </c>
      <c r="B264" s="38" t="s">
        <v>368</v>
      </c>
      <c r="C264" s="15">
        <v>5076</v>
      </c>
      <c r="D264" s="15">
        <v>20761168</v>
      </c>
      <c r="E264" s="15">
        <v>8888237.7299157847</v>
      </c>
      <c r="F264" s="15">
        <v>976275.82495993748</v>
      </c>
      <c r="G264" s="15">
        <v>30625681.55487572</v>
      </c>
      <c r="H264" s="16">
        <v>3747.29</v>
      </c>
      <c r="I264" s="17">
        <v>19021244.039999999</v>
      </c>
      <c r="J264" s="17">
        <v>11604437.514875721</v>
      </c>
      <c r="K264" s="40">
        <v>180702.36407030516</v>
      </c>
      <c r="L264" s="15">
        <v>-466696.32084326539</v>
      </c>
      <c r="M264" s="14">
        <v>11318443.55810276</v>
      </c>
      <c r="N264" s="41">
        <v>4955804.0982488478</v>
      </c>
      <c r="O264" s="456">
        <v>16274247.656351607</v>
      </c>
      <c r="P264" s="458">
        <v>56902.720000000001</v>
      </c>
      <c r="Q264" s="457">
        <v>3350469.1106453729</v>
      </c>
      <c r="R264" s="457">
        <v>-61988.653344198283</v>
      </c>
      <c r="S264" s="147">
        <v>19619630.833652779</v>
      </c>
      <c r="T264" s="42">
        <f t="shared" ref="T264:T327" si="6">ROUND(S264/12,0)</f>
        <v>1634969</v>
      </c>
    </row>
    <row r="265" spans="1:20" ht="15" x14ac:dyDescent="0.25">
      <c r="A265" s="39">
        <v>848</v>
      </c>
      <c r="B265" s="38" t="s">
        <v>184</v>
      </c>
      <c r="C265" s="15">
        <v>4361</v>
      </c>
      <c r="D265" s="15">
        <v>15993437.52</v>
      </c>
      <c r="E265" s="15">
        <v>8200973.5687321965</v>
      </c>
      <c r="F265" s="15">
        <v>1866419.6211178489</v>
      </c>
      <c r="G265" s="15">
        <v>26060830.709850047</v>
      </c>
      <c r="H265" s="16">
        <v>3747.29</v>
      </c>
      <c r="I265" s="17">
        <v>16341931.689999999</v>
      </c>
      <c r="J265" s="17">
        <v>9718899.0198500473</v>
      </c>
      <c r="K265" s="40">
        <v>309735.42183018784</v>
      </c>
      <c r="L265" s="15">
        <v>116004.48389074585</v>
      </c>
      <c r="M265" s="14">
        <v>10144638.925570982</v>
      </c>
      <c r="N265" s="41">
        <v>4668781.9423924349</v>
      </c>
      <c r="O265" s="456">
        <v>14813420.867963417</v>
      </c>
      <c r="P265" s="458">
        <v>-45579.07872000002</v>
      </c>
      <c r="Q265" s="457">
        <v>2840001.1261380371</v>
      </c>
      <c r="R265" s="457">
        <v>-51260.62926306366</v>
      </c>
      <c r="S265" s="147">
        <v>17556582.286118392</v>
      </c>
      <c r="T265" s="42">
        <f t="shared" si="6"/>
        <v>1463049</v>
      </c>
    </row>
    <row r="266" spans="1:20" ht="15" x14ac:dyDescent="0.25">
      <c r="A266" s="39">
        <v>849</v>
      </c>
      <c r="B266" s="38" t="s">
        <v>185</v>
      </c>
      <c r="C266" s="15">
        <v>3033</v>
      </c>
      <c r="D266" s="15">
        <v>12493806.689999999</v>
      </c>
      <c r="E266" s="15">
        <v>4295752.9469497949</v>
      </c>
      <c r="F266" s="15">
        <v>813776.67770229187</v>
      </c>
      <c r="G266" s="15">
        <v>17603336.314652085</v>
      </c>
      <c r="H266" s="16">
        <v>3747.29</v>
      </c>
      <c r="I266" s="17">
        <v>11365530.57</v>
      </c>
      <c r="J266" s="17">
        <v>6237805.744652085</v>
      </c>
      <c r="K266" s="40">
        <v>176515.26821154615</v>
      </c>
      <c r="L266" s="15">
        <v>-261569.54490873241</v>
      </c>
      <c r="M266" s="14">
        <v>6152751.4679548992</v>
      </c>
      <c r="N266" s="41">
        <v>3368110.0674943784</v>
      </c>
      <c r="O266" s="456">
        <v>9520861.5354492776</v>
      </c>
      <c r="P266" s="458">
        <v>221920.60800000001</v>
      </c>
      <c r="Q266" s="457">
        <v>1957339.2031155964</v>
      </c>
      <c r="R266" s="457">
        <v>-34974.964460017472</v>
      </c>
      <c r="S266" s="147">
        <v>11665146.382104855</v>
      </c>
      <c r="T266" s="42">
        <f t="shared" si="6"/>
        <v>972096</v>
      </c>
    </row>
    <row r="267" spans="1:20" ht="15" x14ac:dyDescent="0.25">
      <c r="A267" s="39">
        <v>850</v>
      </c>
      <c r="B267" s="38" t="s">
        <v>186</v>
      </c>
      <c r="C267" s="15">
        <v>2388</v>
      </c>
      <c r="D267" s="15">
        <v>9382174.9299999997</v>
      </c>
      <c r="E267" s="15">
        <v>3088577.4827511916</v>
      </c>
      <c r="F267" s="15">
        <v>579841.75426863739</v>
      </c>
      <c r="G267" s="15">
        <v>13050594.167019827</v>
      </c>
      <c r="H267" s="16">
        <v>3747.29</v>
      </c>
      <c r="I267" s="17">
        <v>8948528.5199999996</v>
      </c>
      <c r="J267" s="17">
        <v>4102065.6470198277</v>
      </c>
      <c r="K267" s="40">
        <v>34986.453092086726</v>
      </c>
      <c r="L267" s="15">
        <v>-2757.0253644480545</v>
      </c>
      <c r="M267" s="14">
        <v>4134295.0747474665</v>
      </c>
      <c r="N267" s="41">
        <v>1717211.3338057878</v>
      </c>
      <c r="O267" s="456">
        <v>5851506.4085532539</v>
      </c>
      <c r="P267" s="458">
        <v>146282.66743999996</v>
      </c>
      <c r="Q267" s="457">
        <v>1231524.8976471415</v>
      </c>
      <c r="R267" s="457">
        <v>-31996.633272835476</v>
      </c>
      <c r="S267" s="147">
        <v>7197317.3403675603</v>
      </c>
      <c r="T267" s="42">
        <f t="shared" si="6"/>
        <v>599776</v>
      </c>
    </row>
    <row r="268" spans="1:20" ht="15" x14ac:dyDescent="0.25">
      <c r="A268" s="39">
        <v>851</v>
      </c>
      <c r="B268" s="38" t="s">
        <v>369</v>
      </c>
      <c r="C268" s="15">
        <v>21602</v>
      </c>
      <c r="D268" s="15">
        <v>78336702.719999999</v>
      </c>
      <c r="E268" s="15">
        <v>25554517.585619196</v>
      </c>
      <c r="F268" s="15">
        <v>4642196.6543638743</v>
      </c>
      <c r="G268" s="15">
        <v>108533416.95998307</v>
      </c>
      <c r="H268" s="16">
        <v>3747.29</v>
      </c>
      <c r="I268" s="17">
        <v>80948958.579999998</v>
      </c>
      <c r="J268" s="17">
        <v>27584458.379983068</v>
      </c>
      <c r="K268" s="40">
        <v>1099518.2166387092</v>
      </c>
      <c r="L268" s="15">
        <v>-2433620.7861497067</v>
      </c>
      <c r="M268" s="14">
        <v>26250355.810472071</v>
      </c>
      <c r="N268" s="41">
        <v>8572298.3203247953</v>
      </c>
      <c r="O268" s="456">
        <v>34822654.130796865</v>
      </c>
      <c r="P268" s="458">
        <v>203512.57808000004</v>
      </c>
      <c r="Q268" s="457">
        <v>9656814.5562033989</v>
      </c>
      <c r="R268" s="457">
        <v>-330998.11163218878</v>
      </c>
      <c r="S268" s="147">
        <v>44351983.153448075</v>
      </c>
      <c r="T268" s="42">
        <f t="shared" si="6"/>
        <v>3695999</v>
      </c>
    </row>
    <row r="269" spans="1:20" ht="15" x14ac:dyDescent="0.25">
      <c r="A269" s="39">
        <v>853</v>
      </c>
      <c r="B269" s="38" t="s">
        <v>370</v>
      </c>
      <c r="C269" s="15">
        <v>192962</v>
      </c>
      <c r="D269" s="15">
        <v>616163544.94000006</v>
      </c>
      <c r="E269" s="15">
        <v>213148305.05757236</v>
      </c>
      <c r="F269" s="15">
        <v>81405215.081739962</v>
      </c>
      <c r="G269" s="15">
        <v>910717065.07931232</v>
      </c>
      <c r="H269" s="16">
        <v>3747.29</v>
      </c>
      <c r="I269" s="17">
        <v>723084572.98000002</v>
      </c>
      <c r="J269" s="17">
        <v>187632492.09931231</v>
      </c>
      <c r="K269" s="40">
        <v>11002781.726645907</v>
      </c>
      <c r="L269" s="15">
        <v>-23513200.693460919</v>
      </c>
      <c r="M269" s="14">
        <v>175122073.13249731</v>
      </c>
      <c r="N269" s="41">
        <v>-1969560.5030285041</v>
      </c>
      <c r="O269" s="456">
        <v>173152512.6294688</v>
      </c>
      <c r="P269" s="458">
        <v>-2448420.1941359984</v>
      </c>
      <c r="Q269" s="457">
        <v>90271018.430044726</v>
      </c>
      <c r="R269" s="457">
        <v>-2951434.2424781974</v>
      </c>
      <c r="S269" s="147">
        <v>258023676.62289932</v>
      </c>
      <c r="T269" s="42">
        <f t="shared" si="6"/>
        <v>21501973</v>
      </c>
    </row>
    <row r="270" spans="1:20" ht="15" x14ac:dyDescent="0.25">
      <c r="A270" s="39">
        <v>854</v>
      </c>
      <c r="B270" s="38" t="s">
        <v>187</v>
      </c>
      <c r="C270" s="15">
        <v>3373</v>
      </c>
      <c r="D270" s="15">
        <v>13175593.290000001</v>
      </c>
      <c r="E270" s="15">
        <v>6119631.6566469548</v>
      </c>
      <c r="F270" s="15">
        <v>1890636.1678735223</v>
      </c>
      <c r="G270" s="15">
        <v>21185861.114520475</v>
      </c>
      <c r="H270" s="16">
        <v>3747.29</v>
      </c>
      <c r="I270" s="17">
        <v>12639609.17</v>
      </c>
      <c r="J270" s="17">
        <v>8546251.9445204753</v>
      </c>
      <c r="K270" s="40">
        <v>3858087.3814977882</v>
      </c>
      <c r="L270" s="15">
        <v>-479193.24010630412</v>
      </c>
      <c r="M270" s="14">
        <v>11925146.085911959</v>
      </c>
      <c r="N270" s="41">
        <v>2735708.5830157357</v>
      </c>
      <c r="O270" s="456">
        <v>14660854.668927696</v>
      </c>
      <c r="P270" s="458">
        <v>-48438.440399999999</v>
      </c>
      <c r="Q270" s="457">
        <v>2044019.8245238268</v>
      </c>
      <c r="R270" s="457">
        <v>-45150.966119422948</v>
      </c>
      <c r="S270" s="147">
        <v>16611285.086932098</v>
      </c>
      <c r="T270" s="42">
        <f t="shared" si="6"/>
        <v>1384274</v>
      </c>
    </row>
    <row r="271" spans="1:20" ht="15" x14ac:dyDescent="0.25">
      <c r="A271" s="39">
        <v>857</v>
      </c>
      <c r="B271" s="38" t="s">
        <v>188</v>
      </c>
      <c r="C271" s="15">
        <v>2477</v>
      </c>
      <c r="D271" s="15">
        <v>8837356.6000000015</v>
      </c>
      <c r="E271" s="15">
        <v>5509485.4045397611</v>
      </c>
      <c r="F271" s="15">
        <v>888806.04055675492</v>
      </c>
      <c r="G271" s="15">
        <v>15235648.045096517</v>
      </c>
      <c r="H271" s="16">
        <v>3747.29</v>
      </c>
      <c r="I271" s="17">
        <v>9282037.3300000001</v>
      </c>
      <c r="J271" s="17">
        <v>5953610.7150965165</v>
      </c>
      <c r="K271" s="40">
        <v>253056.04731139186</v>
      </c>
      <c r="L271" s="15">
        <v>-126187.67451703563</v>
      </c>
      <c r="M271" s="14">
        <v>6080479.0878908727</v>
      </c>
      <c r="N271" s="41">
        <v>2577792.4963812623</v>
      </c>
      <c r="O271" s="456">
        <v>8658271.584272135</v>
      </c>
      <c r="P271" s="458">
        <v>979224.68280000007</v>
      </c>
      <c r="Q271" s="457">
        <v>1598882.3729937198</v>
      </c>
      <c r="R271" s="457">
        <v>-30789.372131773263</v>
      </c>
      <c r="S271" s="147">
        <v>11205589.267934082</v>
      </c>
      <c r="T271" s="42">
        <f t="shared" si="6"/>
        <v>933799</v>
      </c>
    </row>
    <row r="272" spans="1:20" ht="15" x14ac:dyDescent="0.25">
      <c r="A272" s="39">
        <v>858</v>
      </c>
      <c r="B272" s="38" t="s">
        <v>371</v>
      </c>
      <c r="C272" s="15">
        <v>38599</v>
      </c>
      <c r="D272" s="15">
        <v>136017088.16999999</v>
      </c>
      <c r="E272" s="15">
        <v>37743811.470220655</v>
      </c>
      <c r="F272" s="15">
        <v>8206659.6849378422</v>
      </c>
      <c r="G272" s="15">
        <v>181967559.32515848</v>
      </c>
      <c r="H272" s="16">
        <v>3747.29</v>
      </c>
      <c r="I272" s="17">
        <v>144641646.71000001</v>
      </c>
      <c r="J272" s="17">
        <v>37325912.615158468</v>
      </c>
      <c r="K272" s="40">
        <v>1061586.9052673564</v>
      </c>
      <c r="L272" s="15">
        <v>-4337193.8555468582</v>
      </c>
      <c r="M272" s="14">
        <v>34050305.664878964</v>
      </c>
      <c r="N272" s="41">
        <v>-10690470.604885433</v>
      </c>
      <c r="O272" s="456">
        <v>23359835.059993532</v>
      </c>
      <c r="P272" s="458">
        <v>1657276.0717519999</v>
      </c>
      <c r="Q272" s="457">
        <v>12727059.744014161</v>
      </c>
      <c r="R272" s="457">
        <v>-703549.30619044078</v>
      </c>
      <c r="S272" s="147">
        <v>37040621.569569245</v>
      </c>
      <c r="T272" s="42">
        <f t="shared" si="6"/>
        <v>3086718</v>
      </c>
    </row>
    <row r="273" spans="1:20" ht="15" x14ac:dyDescent="0.25">
      <c r="A273" s="39">
        <v>859</v>
      </c>
      <c r="B273" s="38" t="s">
        <v>189</v>
      </c>
      <c r="C273" s="15">
        <v>6637</v>
      </c>
      <c r="D273" s="15">
        <v>29758722.84</v>
      </c>
      <c r="E273" s="15">
        <v>6798647.7595355827</v>
      </c>
      <c r="F273" s="15">
        <v>985465.59417008609</v>
      </c>
      <c r="G273" s="15">
        <v>37542836.193705671</v>
      </c>
      <c r="H273" s="16">
        <v>3747.29</v>
      </c>
      <c r="I273" s="17">
        <v>24870763.73</v>
      </c>
      <c r="J273" s="17">
        <v>12672072.46370567</v>
      </c>
      <c r="K273" s="40">
        <v>76004.4893966542</v>
      </c>
      <c r="L273" s="15">
        <v>-449322.70279088122</v>
      </c>
      <c r="M273" s="14">
        <v>12298754.250311444</v>
      </c>
      <c r="N273" s="41">
        <v>7249092.1914729839</v>
      </c>
      <c r="O273" s="456">
        <v>19547846.441784427</v>
      </c>
      <c r="P273" s="458">
        <v>70687.403919999982</v>
      </c>
      <c r="Q273" s="457">
        <v>2810917.2529231473</v>
      </c>
      <c r="R273" s="457">
        <v>-77685.704769062693</v>
      </c>
      <c r="S273" s="147">
        <v>22351765.393858511</v>
      </c>
      <c r="T273" s="42">
        <f t="shared" si="6"/>
        <v>1862647</v>
      </c>
    </row>
    <row r="274" spans="1:20" ht="15" x14ac:dyDescent="0.25">
      <c r="A274" s="39">
        <v>886</v>
      </c>
      <c r="B274" s="38" t="s">
        <v>372</v>
      </c>
      <c r="C274" s="15">
        <v>12871</v>
      </c>
      <c r="D274" s="15">
        <v>47522187.249999993</v>
      </c>
      <c r="E274" s="15">
        <v>14163272.590064345</v>
      </c>
      <c r="F274" s="15">
        <v>1885485.7592271809</v>
      </c>
      <c r="G274" s="15">
        <v>63570945.599291518</v>
      </c>
      <c r="H274" s="16">
        <v>3747.29</v>
      </c>
      <c r="I274" s="17">
        <v>48231369.589999996</v>
      </c>
      <c r="J274" s="17">
        <v>15339576.009291522</v>
      </c>
      <c r="K274" s="40">
        <v>282350.65063733322</v>
      </c>
      <c r="L274" s="15">
        <v>-958079.47901675641</v>
      </c>
      <c r="M274" s="14">
        <v>14663847.180912098</v>
      </c>
      <c r="N274" s="41">
        <v>4181778.3966275328</v>
      </c>
      <c r="O274" s="456">
        <v>18845625.57753963</v>
      </c>
      <c r="P274" s="458">
        <v>33188.511440000031</v>
      </c>
      <c r="Q274" s="457">
        <v>5697869.5131625077</v>
      </c>
      <c r="R274" s="457">
        <v>-197023.20383433119</v>
      </c>
      <c r="S274" s="147">
        <v>24379660.398307808</v>
      </c>
      <c r="T274" s="42">
        <f t="shared" si="6"/>
        <v>2031638</v>
      </c>
    </row>
    <row r="275" spans="1:20" ht="15" x14ac:dyDescent="0.25">
      <c r="A275" s="39">
        <v>887</v>
      </c>
      <c r="B275" s="38" t="s">
        <v>190</v>
      </c>
      <c r="C275" s="15">
        <v>4688</v>
      </c>
      <c r="D275" s="15">
        <v>18051110.509999998</v>
      </c>
      <c r="E275" s="15">
        <v>6908064.6078238683</v>
      </c>
      <c r="F275" s="15">
        <v>1240409.1763390535</v>
      </c>
      <c r="G275" s="15">
        <v>26199584.294162918</v>
      </c>
      <c r="H275" s="16">
        <v>3747.29</v>
      </c>
      <c r="I275" s="17">
        <v>17567295.52</v>
      </c>
      <c r="J275" s="17">
        <v>8632288.7741629183</v>
      </c>
      <c r="K275" s="40">
        <v>136783.65966163939</v>
      </c>
      <c r="L275" s="15">
        <v>-436701.84062039689</v>
      </c>
      <c r="M275" s="14">
        <v>8332370.5932041612</v>
      </c>
      <c r="N275" s="41">
        <v>4413125.5490914397</v>
      </c>
      <c r="O275" s="456">
        <v>12745496.142295601</v>
      </c>
      <c r="P275" s="458">
        <v>290687.54512000002</v>
      </c>
      <c r="Q275" s="457">
        <v>3027109.4682626147</v>
      </c>
      <c r="R275" s="457">
        <v>-62068.126681334121</v>
      </c>
      <c r="S275" s="147">
        <v>16001225.028996881</v>
      </c>
      <c r="T275" s="42">
        <f t="shared" si="6"/>
        <v>1333435</v>
      </c>
    </row>
    <row r="276" spans="1:20" ht="15" x14ac:dyDescent="0.25">
      <c r="A276" s="39">
        <v>889</v>
      </c>
      <c r="B276" s="38" t="s">
        <v>191</v>
      </c>
      <c r="C276" s="15">
        <v>2676</v>
      </c>
      <c r="D276" s="15">
        <v>10833663.98</v>
      </c>
      <c r="E276" s="15">
        <v>5020227.129022982</v>
      </c>
      <c r="F276" s="15">
        <v>1630961.213081249</v>
      </c>
      <c r="G276" s="15">
        <v>17484852.322104231</v>
      </c>
      <c r="H276" s="16">
        <v>3747.29</v>
      </c>
      <c r="I276" s="17">
        <v>10027748.039999999</v>
      </c>
      <c r="J276" s="17">
        <v>7457104.2821042314</v>
      </c>
      <c r="K276" s="40">
        <v>345984.52182118699</v>
      </c>
      <c r="L276" s="15">
        <v>-234412.96101979411</v>
      </c>
      <c r="M276" s="14">
        <v>7568675.8429056238</v>
      </c>
      <c r="N276" s="41">
        <v>2658958.2041497533</v>
      </c>
      <c r="O276" s="456">
        <v>10227634.047055377</v>
      </c>
      <c r="P276" s="458">
        <v>138060.22439999998</v>
      </c>
      <c r="Q276" s="457">
        <v>1608572.0925774153</v>
      </c>
      <c r="R276" s="457">
        <v>-38079.303705159269</v>
      </c>
      <c r="S276" s="147">
        <v>11936187.060327632</v>
      </c>
      <c r="T276" s="42">
        <f t="shared" si="6"/>
        <v>994682</v>
      </c>
    </row>
    <row r="277" spans="1:20" ht="15" x14ac:dyDescent="0.25">
      <c r="A277" s="39">
        <v>890</v>
      </c>
      <c r="B277" s="38" t="s">
        <v>192</v>
      </c>
      <c r="C277" s="15">
        <v>1212</v>
      </c>
      <c r="D277" s="15">
        <v>4558100.1399999997</v>
      </c>
      <c r="E277" s="15">
        <v>1333001.7296367197</v>
      </c>
      <c r="F277" s="15">
        <v>1231293.7662939711</v>
      </c>
      <c r="G277" s="15">
        <v>7122395.63593069</v>
      </c>
      <c r="H277" s="16">
        <v>3747.29</v>
      </c>
      <c r="I277" s="17">
        <v>4541715.4799999995</v>
      </c>
      <c r="J277" s="17">
        <v>2580680.1559306905</v>
      </c>
      <c r="K277" s="40">
        <v>3078809.2140466599</v>
      </c>
      <c r="L277" s="15">
        <v>256716.38991673916</v>
      </c>
      <c r="M277" s="14">
        <v>5916205.7598940898</v>
      </c>
      <c r="N277" s="41">
        <v>731088.57163781021</v>
      </c>
      <c r="O277" s="456">
        <v>6647294.3315319</v>
      </c>
      <c r="P277" s="458">
        <v>52777.272800000006</v>
      </c>
      <c r="Q277" s="457">
        <v>700553.72383136628</v>
      </c>
      <c r="R277" s="457">
        <v>-18512.258313816368</v>
      </c>
      <c r="S277" s="147">
        <v>7382113.0698494501</v>
      </c>
      <c r="T277" s="42">
        <f t="shared" si="6"/>
        <v>615176</v>
      </c>
    </row>
    <row r="278" spans="1:20" ht="15" x14ac:dyDescent="0.25">
      <c r="A278" s="39">
        <v>892</v>
      </c>
      <c r="B278" s="38" t="s">
        <v>193</v>
      </c>
      <c r="C278" s="15">
        <v>3681</v>
      </c>
      <c r="D278" s="15">
        <v>15265618.66</v>
      </c>
      <c r="E278" s="15">
        <v>3961427.7678882452</v>
      </c>
      <c r="F278" s="15">
        <v>668910.44728388079</v>
      </c>
      <c r="G278" s="15">
        <v>19895956.875172123</v>
      </c>
      <c r="H278" s="16">
        <v>3747.29</v>
      </c>
      <c r="I278" s="17">
        <v>13793774.49</v>
      </c>
      <c r="J278" s="17">
        <v>6102182.3851721231</v>
      </c>
      <c r="K278" s="40">
        <v>48752.858138431686</v>
      </c>
      <c r="L278" s="15">
        <v>-141930.90649504363</v>
      </c>
      <c r="M278" s="14">
        <v>6009004.3368155109</v>
      </c>
      <c r="N278" s="41">
        <v>3686918.9329307135</v>
      </c>
      <c r="O278" s="456">
        <v>9695923.2697462253</v>
      </c>
      <c r="P278" s="458">
        <v>41012.635440000005</v>
      </c>
      <c r="Q278" s="457">
        <v>1722685.5080443078</v>
      </c>
      <c r="R278" s="457">
        <v>-45581.553380247955</v>
      </c>
      <c r="S278" s="147">
        <v>11414039.859850284</v>
      </c>
      <c r="T278" s="42">
        <f t="shared" si="6"/>
        <v>951170</v>
      </c>
    </row>
    <row r="279" spans="1:20" ht="15" x14ac:dyDescent="0.25">
      <c r="A279" s="39">
        <v>893</v>
      </c>
      <c r="B279" s="38" t="s">
        <v>373</v>
      </c>
      <c r="C279" s="15">
        <v>7464</v>
      </c>
      <c r="D279" s="15">
        <v>29653866.699999996</v>
      </c>
      <c r="E279" s="15">
        <v>8174642.3482679538</v>
      </c>
      <c r="F279" s="15">
        <v>4070031.2744137589</v>
      </c>
      <c r="G279" s="15">
        <v>41898540.322681703</v>
      </c>
      <c r="H279" s="16">
        <v>3747.29</v>
      </c>
      <c r="I279" s="17">
        <v>27969772.559999999</v>
      </c>
      <c r="J279" s="17">
        <v>13928767.762681704</v>
      </c>
      <c r="K279" s="40">
        <v>317357.31706635567</v>
      </c>
      <c r="L279" s="15">
        <v>-607784.01219468261</v>
      </c>
      <c r="M279" s="14">
        <v>13638341.067553379</v>
      </c>
      <c r="N279" s="41">
        <v>4776538.9349755077</v>
      </c>
      <c r="O279" s="456">
        <v>18414880.002528887</v>
      </c>
      <c r="P279" s="458">
        <v>-177821</v>
      </c>
      <c r="Q279" s="457">
        <v>4405685.1692265561</v>
      </c>
      <c r="R279" s="457">
        <v>-100919.19051267879</v>
      </c>
      <c r="S279" s="147">
        <v>22541824.981242765</v>
      </c>
      <c r="T279" s="42">
        <f t="shared" si="6"/>
        <v>1878485</v>
      </c>
    </row>
    <row r="280" spans="1:20" ht="15" x14ac:dyDescent="0.25">
      <c r="A280" s="39">
        <v>895</v>
      </c>
      <c r="B280" s="38" t="s">
        <v>374</v>
      </c>
      <c r="C280" s="15">
        <v>15522</v>
      </c>
      <c r="D280" s="15">
        <v>54582250.530000001</v>
      </c>
      <c r="E280" s="15">
        <v>21993188.877992935</v>
      </c>
      <c r="F280" s="15">
        <v>4078966.3691259176</v>
      </c>
      <c r="G280" s="15">
        <v>80654405.777118847</v>
      </c>
      <c r="H280" s="16">
        <v>3747.29</v>
      </c>
      <c r="I280" s="17">
        <v>58165435.380000003</v>
      </c>
      <c r="J280" s="17">
        <v>22488970.397118844</v>
      </c>
      <c r="K280" s="40">
        <v>980118.91092643945</v>
      </c>
      <c r="L280" s="15">
        <v>-1404931.1240264298</v>
      </c>
      <c r="M280" s="14">
        <v>22064158.184018854</v>
      </c>
      <c r="N280" s="41">
        <v>2711543.0332301427</v>
      </c>
      <c r="O280" s="456">
        <v>24775701.217248999</v>
      </c>
      <c r="P280" s="458">
        <v>120918.28</v>
      </c>
      <c r="Q280" s="457">
        <v>7468511.4924201891</v>
      </c>
      <c r="R280" s="457">
        <v>-244891.81819748509</v>
      </c>
      <c r="S280" s="147">
        <v>32120239.171471704</v>
      </c>
      <c r="T280" s="42">
        <f t="shared" si="6"/>
        <v>2676687</v>
      </c>
    </row>
    <row r="281" spans="1:20" ht="15" x14ac:dyDescent="0.25">
      <c r="A281" s="39">
        <v>905</v>
      </c>
      <c r="B281" s="38" t="s">
        <v>375</v>
      </c>
      <c r="C281" s="15">
        <v>67636</v>
      </c>
      <c r="D281" s="15">
        <v>232338591.11000001</v>
      </c>
      <c r="E281" s="15">
        <v>72640739.545382559</v>
      </c>
      <c r="F281" s="15">
        <v>25271541.484194294</v>
      </c>
      <c r="G281" s="15">
        <v>330250872.13957685</v>
      </c>
      <c r="H281" s="16">
        <v>3747.29</v>
      </c>
      <c r="I281" s="17">
        <v>253451706.44</v>
      </c>
      <c r="J281" s="17">
        <v>76799165.699576855</v>
      </c>
      <c r="K281" s="40">
        <v>3889283.0077573336</v>
      </c>
      <c r="L281" s="15">
        <v>-8944734.245640872</v>
      </c>
      <c r="M281" s="14">
        <v>71743714.461693317</v>
      </c>
      <c r="N281" s="41">
        <v>3983257.5317300009</v>
      </c>
      <c r="O281" s="456">
        <v>75726971.993423313</v>
      </c>
      <c r="P281" s="458">
        <v>-5452171.1035679989</v>
      </c>
      <c r="Q281" s="457">
        <v>30385901.815492634</v>
      </c>
      <c r="R281" s="457">
        <v>-1117014.9750985797</v>
      </c>
      <c r="S281" s="147">
        <v>99543687.73024936</v>
      </c>
      <c r="T281" s="42">
        <f t="shared" si="6"/>
        <v>8295307</v>
      </c>
    </row>
    <row r="282" spans="1:20" ht="15" x14ac:dyDescent="0.25">
      <c r="A282" s="39">
        <v>908</v>
      </c>
      <c r="B282" s="38" t="s">
        <v>194</v>
      </c>
      <c r="C282" s="15">
        <v>20972</v>
      </c>
      <c r="D282" s="15">
        <v>78502610.409999996</v>
      </c>
      <c r="E282" s="15">
        <v>27417904.561291151</v>
      </c>
      <c r="F282" s="15">
        <v>3848926.3366046995</v>
      </c>
      <c r="G282" s="15">
        <v>109769441.30789585</v>
      </c>
      <c r="H282" s="16">
        <v>3747.29</v>
      </c>
      <c r="I282" s="17">
        <v>78588165.879999995</v>
      </c>
      <c r="J282" s="17">
        <v>31181275.427895859</v>
      </c>
      <c r="K282" s="40">
        <v>629523.00996135606</v>
      </c>
      <c r="L282" s="15">
        <v>-1371471.2222783905</v>
      </c>
      <c r="M282" s="14">
        <v>30439327.215578824</v>
      </c>
      <c r="N282" s="41">
        <v>4817103.8759396011</v>
      </c>
      <c r="O282" s="456">
        <v>35256431.091518424</v>
      </c>
      <c r="P282" s="458">
        <v>-286178.00455999997</v>
      </c>
      <c r="Q282" s="457">
        <v>8294006.0271767871</v>
      </c>
      <c r="R282" s="457">
        <v>-321432.89459646901</v>
      </c>
      <c r="S282" s="147">
        <v>42942826.219538741</v>
      </c>
      <c r="T282" s="42">
        <f t="shared" si="6"/>
        <v>3578569</v>
      </c>
    </row>
    <row r="283" spans="1:20" ht="15" x14ac:dyDescent="0.25">
      <c r="A283" s="39">
        <v>915</v>
      </c>
      <c r="B283" s="38" t="s">
        <v>195</v>
      </c>
      <c r="C283" s="15">
        <v>20466</v>
      </c>
      <c r="D283" s="15">
        <v>74528342.040000007</v>
      </c>
      <c r="E283" s="15">
        <v>38269365.492977463</v>
      </c>
      <c r="F283" s="15">
        <v>4570410.1175125092</v>
      </c>
      <c r="G283" s="15">
        <v>117368117.65048997</v>
      </c>
      <c r="H283" s="16">
        <v>3747.29</v>
      </c>
      <c r="I283" s="17">
        <v>76692037.140000001</v>
      </c>
      <c r="J283" s="17">
        <v>40676080.51048997</v>
      </c>
      <c r="K283" s="40">
        <v>1008251.1172729714</v>
      </c>
      <c r="L283" s="15">
        <v>-1805143.4337753011</v>
      </c>
      <c r="M283" s="14">
        <v>39879188.193987645</v>
      </c>
      <c r="N283" s="41">
        <v>8497846.5657601859</v>
      </c>
      <c r="O283" s="456">
        <v>48377034.759747833</v>
      </c>
      <c r="P283" s="458">
        <v>131388.3804800002</v>
      </c>
      <c r="Q283" s="457">
        <v>9834762.2860230282</v>
      </c>
      <c r="R283" s="457">
        <v>-307903.06840375729</v>
      </c>
      <c r="S283" s="147">
        <v>58035282.357847102</v>
      </c>
      <c r="T283" s="42">
        <f t="shared" si="6"/>
        <v>4836274</v>
      </c>
    </row>
    <row r="284" spans="1:20" ht="15" x14ac:dyDescent="0.25">
      <c r="A284" s="39">
        <v>918</v>
      </c>
      <c r="B284" s="38" t="s">
        <v>196</v>
      </c>
      <c r="C284" s="15">
        <v>2293</v>
      </c>
      <c r="D284" s="15">
        <v>8776640.8000000007</v>
      </c>
      <c r="E284" s="15">
        <v>3265613.8671764908</v>
      </c>
      <c r="F284" s="15">
        <v>480838.39711881988</v>
      </c>
      <c r="G284" s="15">
        <v>12523093.064295312</v>
      </c>
      <c r="H284" s="16">
        <v>3747.29</v>
      </c>
      <c r="I284" s="17">
        <v>8592535.9700000007</v>
      </c>
      <c r="J284" s="17">
        <v>3930557.0942953117</v>
      </c>
      <c r="K284" s="40">
        <v>53136.976171028182</v>
      </c>
      <c r="L284" s="15">
        <v>-207349.38487795886</v>
      </c>
      <c r="M284" s="14">
        <v>3776344.6855883813</v>
      </c>
      <c r="N284" s="41">
        <v>1341090.0197722246</v>
      </c>
      <c r="O284" s="456">
        <v>5117434.7053606063</v>
      </c>
      <c r="P284" s="458">
        <v>-29945.056400000001</v>
      </c>
      <c r="Q284" s="457">
        <v>1452570.8352010536</v>
      </c>
      <c r="R284" s="457">
        <v>-32188.563001409719</v>
      </c>
      <c r="S284" s="147">
        <v>6507871.92116025</v>
      </c>
      <c r="T284" s="42">
        <f t="shared" si="6"/>
        <v>542323</v>
      </c>
    </row>
    <row r="285" spans="1:20" ht="15" x14ac:dyDescent="0.25">
      <c r="A285" s="39">
        <v>921</v>
      </c>
      <c r="B285" s="38" t="s">
        <v>197</v>
      </c>
      <c r="C285" s="15">
        <v>2014</v>
      </c>
      <c r="D285" s="15">
        <v>8153820.0800000001</v>
      </c>
      <c r="E285" s="15">
        <v>5166872.1276052836</v>
      </c>
      <c r="F285" s="15">
        <v>673012.08454415388</v>
      </c>
      <c r="G285" s="15">
        <v>13993704.292149438</v>
      </c>
      <c r="H285" s="16">
        <v>3747.29</v>
      </c>
      <c r="I285" s="17">
        <v>7547042.0599999996</v>
      </c>
      <c r="J285" s="17">
        <v>6446662.232149438</v>
      </c>
      <c r="K285" s="40">
        <v>415054.45656417694</v>
      </c>
      <c r="L285" s="15">
        <v>-56550.955920712542</v>
      </c>
      <c r="M285" s="14">
        <v>6805165.7327929027</v>
      </c>
      <c r="N285" s="41">
        <v>2343634.570867477</v>
      </c>
      <c r="O285" s="456">
        <v>9148800.3036603797</v>
      </c>
      <c r="P285" s="458">
        <v>198633.16984000002</v>
      </c>
      <c r="Q285" s="457">
        <v>1453677.6361130467</v>
      </c>
      <c r="R285" s="457">
        <v>-22960.496577593363</v>
      </c>
      <c r="S285" s="147">
        <v>10778150.613035833</v>
      </c>
      <c r="T285" s="42">
        <f t="shared" si="6"/>
        <v>898179</v>
      </c>
    </row>
    <row r="286" spans="1:20" ht="15" x14ac:dyDescent="0.25">
      <c r="A286" s="39">
        <v>922</v>
      </c>
      <c r="B286" s="38" t="s">
        <v>198</v>
      </c>
      <c r="C286" s="15">
        <v>4355</v>
      </c>
      <c r="D286" s="15">
        <v>16895168.420000002</v>
      </c>
      <c r="E286" s="15">
        <v>4133347.9556304733</v>
      </c>
      <c r="F286" s="15">
        <v>664236.8601776273</v>
      </c>
      <c r="G286" s="15">
        <v>21692753.235808104</v>
      </c>
      <c r="H286" s="16">
        <v>3747.29</v>
      </c>
      <c r="I286" s="17">
        <v>16319447.949999999</v>
      </c>
      <c r="J286" s="17">
        <v>5373305.285808105</v>
      </c>
      <c r="K286" s="40">
        <v>15200.380782142869</v>
      </c>
      <c r="L286" s="15">
        <v>-304394.26355747384</v>
      </c>
      <c r="M286" s="14">
        <v>5084111.4030327741</v>
      </c>
      <c r="N286" s="41">
        <v>1846799.148211946</v>
      </c>
      <c r="O286" s="456">
        <v>6930910.5512447199</v>
      </c>
      <c r="P286" s="458">
        <v>13532.88938399998</v>
      </c>
      <c r="Q286" s="457">
        <v>2046848.531542812</v>
      </c>
      <c r="R286" s="457">
        <v>-65221.884519511354</v>
      </c>
      <c r="S286" s="147">
        <v>8926070.0876520202</v>
      </c>
      <c r="T286" s="42">
        <f t="shared" si="6"/>
        <v>743839</v>
      </c>
    </row>
    <row r="287" spans="1:20" ht="15" x14ac:dyDescent="0.25">
      <c r="A287" s="39">
        <v>924</v>
      </c>
      <c r="B287" s="38" t="s">
        <v>376</v>
      </c>
      <c r="C287" s="15">
        <v>3114</v>
      </c>
      <c r="D287" s="15">
        <v>12259460.559999999</v>
      </c>
      <c r="E287" s="15">
        <v>4870548.8111390332</v>
      </c>
      <c r="F287" s="15">
        <v>758548.87217956502</v>
      </c>
      <c r="G287" s="15">
        <v>17888558.243318595</v>
      </c>
      <c r="H287" s="16">
        <v>3747.29</v>
      </c>
      <c r="I287" s="17">
        <v>11669061.060000001</v>
      </c>
      <c r="J287" s="17">
        <v>6219497.1833185945</v>
      </c>
      <c r="K287" s="40">
        <v>219677.47395922331</v>
      </c>
      <c r="L287" s="15">
        <v>-146227.51587545889</v>
      </c>
      <c r="M287" s="14">
        <v>6292947.1414023591</v>
      </c>
      <c r="N287" s="41">
        <v>3008517.1783509469</v>
      </c>
      <c r="O287" s="456">
        <v>9301464.319753306</v>
      </c>
      <c r="P287" s="458">
        <v>27455.56240000001</v>
      </c>
      <c r="Q287" s="457">
        <v>2076339.801091901</v>
      </c>
      <c r="R287" s="457">
        <v>-39782.018061990515</v>
      </c>
      <c r="S287" s="147">
        <v>11365477.665183216</v>
      </c>
      <c r="T287" s="42">
        <f t="shared" si="6"/>
        <v>947123</v>
      </c>
    </row>
    <row r="288" spans="1:20" ht="15" x14ac:dyDescent="0.25">
      <c r="A288" s="39">
        <v>925</v>
      </c>
      <c r="B288" s="38" t="s">
        <v>199</v>
      </c>
      <c r="C288" s="15">
        <v>3579</v>
      </c>
      <c r="D288" s="15">
        <v>13221773.280000001</v>
      </c>
      <c r="E288" s="15">
        <v>6403319.1802922674</v>
      </c>
      <c r="F288" s="15">
        <v>1278774.7554327352</v>
      </c>
      <c r="G288" s="15">
        <v>20903867.215725005</v>
      </c>
      <c r="H288" s="16">
        <v>3747.29</v>
      </c>
      <c r="I288" s="17">
        <v>13411550.91</v>
      </c>
      <c r="J288" s="17">
        <v>7492316.3057250045</v>
      </c>
      <c r="K288" s="40">
        <v>382259.91265043186</v>
      </c>
      <c r="L288" s="15">
        <v>-150747.2713310238</v>
      </c>
      <c r="M288" s="14">
        <v>7723828.9470444126</v>
      </c>
      <c r="N288" s="41">
        <v>1411697.3565665076</v>
      </c>
      <c r="O288" s="456">
        <v>9135526.3036109209</v>
      </c>
      <c r="P288" s="458">
        <v>21950.224239999952</v>
      </c>
      <c r="Q288" s="457">
        <v>2334951.0327371447</v>
      </c>
      <c r="R288" s="457">
        <v>-47473.349733639763</v>
      </c>
      <c r="S288" s="147">
        <v>11444954.210854424</v>
      </c>
      <c r="T288" s="42">
        <f t="shared" si="6"/>
        <v>953746</v>
      </c>
    </row>
    <row r="289" spans="1:20" ht="15" x14ac:dyDescent="0.25">
      <c r="A289" s="39">
        <v>927</v>
      </c>
      <c r="B289" s="38" t="s">
        <v>377</v>
      </c>
      <c r="C289" s="15">
        <v>29158</v>
      </c>
      <c r="D289" s="15">
        <v>103199869.50999999</v>
      </c>
      <c r="E289" s="15">
        <v>28063039.88462488</v>
      </c>
      <c r="F289" s="15">
        <v>6790488.9857467376</v>
      </c>
      <c r="G289" s="15">
        <v>138053398.3803716</v>
      </c>
      <c r="H289" s="16">
        <v>3747.29</v>
      </c>
      <c r="I289" s="17">
        <v>109263481.81999999</v>
      </c>
      <c r="J289" s="17">
        <v>28789916.560371608</v>
      </c>
      <c r="K289" s="40">
        <v>457470.65870099835</v>
      </c>
      <c r="L289" s="15">
        <v>-3147887.4055836927</v>
      </c>
      <c r="M289" s="14">
        <v>26099499.813488916</v>
      </c>
      <c r="N289" s="41">
        <v>-1072035.0798397195</v>
      </c>
      <c r="O289" s="456">
        <v>25027464.733649194</v>
      </c>
      <c r="P289" s="458">
        <v>146481.82696000009</v>
      </c>
      <c r="Q289" s="457">
        <v>11248419.789563388</v>
      </c>
      <c r="R289" s="457">
        <v>-492775.47457839595</v>
      </c>
      <c r="S289" s="147">
        <v>35929590.875594184</v>
      </c>
      <c r="T289" s="42">
        <f t="shared" si="6"/>
        <v>2994133</v>
      </c>
    </row>
    <row r="290" spans="1:20" ht="15" x14ac:dyDescent="0.25">
      <c r="A290" s="39">
        <v>931</v>
      </c>
      <c r="B290" s="38" t="s">
        <v>200</v>
      </c>
      <c r="C290" s="15">
        <v>6176</v>
      </c>
      <c r="D290" s="15">
        <v>24263556.93</v>
      </c>
      <c r="E290" s="15">
        <v>12366149.958504362</v>
      </c>
      <c r="F290" s="15">
        <v>1935497.0454758741</v>
      </c>
      <c r="G290" s="15">
        <v>38565203.933980241</v>
      </c>
      <c r="H290" s="16">
        <v>3747.29</v>
      </c>
      <c r="I290" s="17">
        <v>23143263.039999999</v>
      </c>
      <c r="J290" s="17">
        <v>15421940.893980242</v>
      </c>
      <c r="K290" s="40">
        <v>2407080.6979456092</v>
      </c>
      <c r="L290" s="15">
        <v>-509510.80967881042</v>
      </c>
      <c r="M290" s="14">
        <v>17319510.78224704</v>
      </c>
      <c r="N290" s="41">
        <v>5325175.4080491103</v>
      </c>
      <c r="O290" s="456">
        <v>22644686.190296151</v>
      </c>
      <c r="P290" s="458">
        <v>-82366.687200000015</v>
      </c>
      <c r="Q290" s="457">
        <v>3923286.7292823442</v>
      </c>
      <c r="R290" s="457">
        <v>-77064.837329385933</v>
      </c>
      <c r="S290" s="147">
        <v>26408541.39504911</v>
      </c>
      <c r="T290" s="42">
        <f t="shared" si="6"/>
        <v>2200712</v>
      </c>
    </row>
    <row r="291" spans="1:20" ht="15" x14ac:dyDescent="0.25">
      <c r="A291" s="39">
        <v>934</v>
      </c>
      <c r="B291" s="38" t="s">
        <v>201</v>
      </c>
      <c r="C291" s="15">
        <v>2827</v>
      </c>
      <c r="D291" s="15">
        <v>11208558.08</v>
      </c>
      <c r="E291" s="15">
        <v>4837632.2031668173</v>
      </c>
      <c r="F291" s="15">
        <v>493390.60111500137</v>
      </c>
      <c r="G291" s="15">
        <v>16539580.88428182</v>
      </c>
      <c r="H291" s="16">
        <v>3747.29</v>
      </c>
      <c r="I291" s="17">
        <v>10593588.83</v>
      </c>
      <c r="J291" s="17">
        <v>5945992.0542818196</v>
      </c>
      <c r="K291" s="40">
        <v>92701.714061822247</v>
      </c>
      <c r="L291" s="15">
        <v>-191153.48786196616</v>
      </c>
      <c r="M291" s="14">
        <v>5847540.2804816756</v>
      </c>
      <c r="N291" s="41">
        <v>2227531.5669483743</v>
      </c>
      <c r="O291" s="456">
        <v>8075071.8474300504</v>
      </c>
      <c r="P291" s="458">
        <v>-2896988.603600001</v>
      </c>
      <c r="Q291" s="457">
        <v>1648901.3560034477</v>
      </c>
      <c r="R291" s="457">
        <v>-38126.159570965887</v>
      </c>
      <c r="S291" s="147">
        <v>6788858.4402625319</v>
      </c>
      <c r="T291" s="42">
        <f t="shared" si="6"/>
        <v>565738</v>
      </c>
    </row>
    <row r="292" spans="1:20" ht="15" x14ac:dyDescent="0.25">
      <c r="A292" s="39">
        <v>935</v>
      </c>
      <c r="B292" s="38" t="s">
        <v>202</v>
      </c>
      <c r="C292" s="15">
        <v>3109</v>
      </c>
      <c r="D292" s="15">
        <v>11591938.800000001</v>
      </c>
      <c r="E292" s="15">
        <v>5132593.8975535948</v>
      </c>
      <c r="F292" s="15">
        <v>1106225.9203226287</v>
      </c>
      <c r="G292" s="15">
        <v>17830758.617876224</v>
      </c>
      <c r="H292" s="16">
        <v>3747.29</v>
      </c>
      <c r="I292" s="17">
        <v>11650324.609999999</v>
      </c>
      <c r="J292" s="17">
        <v>6180434.0078762248</v>
      </c>
      <c r="K292" s="40">
        <v>122350.50568486709</v>
      </c>
      <c r="L292" s="15">
        <v>-256231.91218749146</v>
      </c>
      <c r="M292" s="14">
        <v>6046552.6013736008</v>
      </c>
      <c r="N292" s="41">
        <v>2229184.9322273796</v>
      </c>
      <c r="O292" s="456">
        <v>8275737.5336009804</v>
      </c>
      <c r="P292" s="458">
        <v>1403292.2036000006</v>
      </c>
      <c r="Q292" s="457">
        <v>1828070.7912048232</v>
      </c>
      <c r="R292" s="457">
        <v>-40981.6311411977</v>
      </c>
      <c r="S292" s="147">
        <v>11466118.897264607</v>
      </c>
      <c r="T292" s="42">
        <f t="shared" si="6"/>
        <v>955510</v>
      </c>
    </row>
    <row r="293" spans="1:20" ht="15" x14ac:dyDescent="0.25">
      <c r="A293" s="39">
        <v>936</v>
      </c>
      <c r="B293" s="38" t="s">
        <v>378</v>
      </c>
      <c r="C293" s="15">
        <v>6544</v>
      </c>
      <c r="D293" s="15">
        <v>26593173.869999997</v>
      </c>
      <c r="E293" s="15">
        <v>12806008.47861461</v>
      </c>
      <c r="F293" s="15">
        <v>1810024.1709826645</v>
      </c>
      <c r="G293" s="15">
        <v>41209206.51959727</v>
      </c>
      <c r="H293" s="16">
        <v>3747.29</v>
      </c>
      <c r="I293" s="17">
        <v>24522265.759999998</v>
      </c>
      <c r="J293" s="17">
        <v>16686940.759597272</v>
      </c>
      <c r="K293" s="40">
        <v>938219.70209377492</v>
      </c>
      <c r="L293" s="15">
        <v>-737145.71901809215</v>
      </c>
      <c r="M293" s="14">
        <v>16888014.742672957</v>
      </c>
      <c r="N293" s="41">
        <v>5193337.2656563092</v>
      </c>
      <c r="O293" s="456">
        <v>22081352.008329265</v>
      </c>
      <c r="P293" s="458">
        <v>103989.7208</v>
      </c>
      <c r="Q293" s="457">
        <v>4167670.0003833892</v>
      </c>
      <c r="R293" s="457">
        <v>-85112.916767383213</v>
      </c>
      <c r="S293" s="147">
        <v>26267898.812745273</v>
      </c>
      <c r="T293" s="42">
        <f t="shared" si="6"/>
        <v>2188992</v>
      </c>
    </row>
    <row r="294" spans="1:20" ht="15" x14ac:dyDescent="0.25">
      <c r="A294" s="39">
        <v>946</v>
      </c>
      <c r="B294" s="38" t="s">
        <v>379</v>
      </c>
      <c r="C294" s="15">
        <v>6461</v>
      </c>
      <c r="D294" s="15">
        <v>25963168.030000001</v>
      </c>
      <c r="E294" s="15">
        <v>6955976.7742154766</v>
      </c>
      <c r="F294" s="15">
        <v>3499550.2874868978</v>
      </c>
      <c r="G294" s="15">
        <v>36418695.091702372</v>
      </c>
      <c r="H294" s="16">
        <v>3747.29</v>
      </c>
      <c r="I294" s="17">
        <v>24211240.690000001</v>
      </c>
      <c r="J294" s="17">
        <v>12207454.40170237</v>
      </c>
      <c r="K294" s="40">
        <v>208135.54059688159</v>
      </c>
      <c r="L294" s="15">
        <v>-96909.843649667047</v>
      </c>
      <c r="M294" s="14">
        <v>12318680.098649586</v>
      </c>
      <c r="N294" s="41">
        <v>4608884.8282070085</v>
      </c>
      <c r="O294" s="456">
        <v>16927564.926856592</v>
      </c>
      <c r="P294" s="458">
        <v>-89764.040800000046</v>
      </c>
      <c r="Q294" s="457">
        <v>3923916.0021574888</v>
      </c>
      <c r="R294" s="457">
        <v>-87778.676448896949</v>
      </c>
      <c r="S294" s="147">
        <v>20673938.211765181</v>
      </c>
      <c r="T294" s="42">
        <f t="shared" si="6"/>
        <v>1722828</v>
      </c>
    </row>
    <row r="295" spans="1:20" ht="15" x14ac:dyDescent="0.25">
      <c r="A295" s="39">
        <v>976</v>
      </c>
      <c r="B295" s="38" t="s">
        <v>380</v>
      </c>
      <c r="C295" s="15">
        <v>3918</v>
      </c>
      <c r="D295" s="15">
        <v>15722080.25</v>
      </c>
      <c r="E295" s="15">
        <v>7119896.909016626</v>
      </c>
      <c r="F295" s="15">
        <v>2358299.9481696952</v>
      </c>
      <c r="G295" s="15">
        <v>25200277.107186317</v>
      </c>
      <c r="H295" s="16">
        <v>3747.29</v>
      </c>
      <c r="I295" s="17">
        <v>14681882.220000001</v>
      </c>
      <c r="J295" s="17">
        <v>10518394.887186317</v>
      </c>
      <c r="K295" s="40">
        <v>4224312.2140468061</v>
      </c>
      <c r="L295" s="15">
        <v>-460987.17045199225</v>
      </c>
      <c r="M295" s="14">
        <v>14281719.93078113</v>
      </c>
      <c r="N295" s="41">
        <v>3462636.7371732905</v>
      </c>
      <c r="O295" s="456">
        <v>17744356.667954419</v>
      </c>
      <c r="P295" s="458">
        <v>-38551.592800000013</v>
      </c>
      <c r="Q295" s="457">
        <v>2426702.8732774057</v>
      </c>
      <c r="R295" s="457">
        <v>-49037.508759295299</v>
      </c>
      <c r="S295" s="147">
        <v>20083470.43967253</v>
      </c>
      <c r="T295" s="42">
        <f t="shared" si="6"/>
        <v>1673623</v>
      </c>
    </row>
    <row r="296" spans="1:20" ht="15" x14ac:dyDescent="0.25">
      <c r="A296" s="39">
        <v>977</v>
      </c>
      <c r="B296" s="38" t="s">
        <v>203</v>
      </c>
      <c r="C296" s="15">
        <v>15255</v>
      </c>
      <c r="D296" s="15">
        <v>59361320.129999995</v>
      </c>
      <c r="E296" s="15">
        <v>23273732.508515086</v>
      </c>
      <c r="F296" s="15">
        <v>2378330.1686634906</v>
      </c>
      <c r="G296" s="15">
        <v>85013382.807178572</v>
      </c>
      <c r="H296" s="16">
        <v>3747.29</v>
      </c>
      <c r="I296" s="17">
        <v>57164908.950000003</v>
      </c>
      <c r="J296" s="17">
        <v>27848473.857178569</v>
      </c>
      <c r="K296" s="40">
        <v>701114.7199177125</v>
      </c>
      <c r="L296" s="15">
        <v>-1283040.2885892517</v>
      </c>
      <c r="M296" s="14">
        <v>27266548.288507029</v>
      </c>
      <c r="N296" s="41">
        <v>10122568.692655178</v>
      </c>
      <c r="O296" s="456">
        <v>37389116.981162205</v>
      </c>
      <c r="P296" s="458">
        <v>229645.15224000011</v>
      </c>
      <c r="Q296" s="457">
        <v>7022958.4606117513</v>
      </c>
      <c r="R296" s="457">
        <v>-216883.24287871254</v>
      </c>
      <c r="S296" s="147">
        <v>44424837.351135246</v>
      </c>
      <c r="T296" s="42">
        <f t="shared" si="6"/>
        <v>3702070</v>
      </c>
    </row>
    <row r="297" spans="1:20" ht="15" x14ac:dyDescent="0.25">
      <c r="A297" s="39">
        <v>980</v>
      </c>
      <c r="B297" s="38" t="s">
        <v>204</v>
      </c>
      <c r="C297" s="15">
        <v>33254</v>
      </c>
      <c r="D297" s="15">
        <v>124730996.47999999</v>
      </c>
      <c r="E297" s="15">
        <v>31073419.662477694</v>
      </c>
      <c r="F297" s="15">
        <v>4969190.9933543727</v>
      </c>
      <c r="G297" s="15">
        <v>160773607.13583207</v>
      </c>
      <c r="H297" s="16">
        <v>3747.29</v>
      </c>
      <c r="I297" s="17">
        <v>124612381.66</v>
      </c>
      <c r="J297" s="17">
        <v>36161225.475832075</v>
      </c>
      <c r="K297" s="40">
        <v>583594.10563103238</v>
      </c>
      <c r="L297" s="15">
        <v>-3407473.7113599302</v>
      </c>
      <c r="M297" s="14">
        <v>33337345.870103177</v>
      </c>
      <c r="N297" s="41">
        <v>6909439.7214676533</v>
      </c>
      <c r="O297" s="456">
        <v>40246785.591570832</v>
      </c>
      <c r="P297" s="458">
        <v>-871153.61440800026</v>
      </c>
      <c r="Q297" s="457">
        <v>12395490.374683771</v>
      </c>
      <c r="R297" s="457">
        <v>-502189.39461788849</v>
      </c>
      <c r="S297" s="147">
        <v>51268932.957228713</v>
      </c>
      <c r="T297" s="42">
        <f t="shared" si="6"/>
        <v>4272411</v>
      </c>
    </row>
    <row r="298" spans="1:20" ht="15" x14ac:dyDescent="0.25">
      <c r="A298" s="39">
        <v>981</v>
      </c>
      <c r="B298" s="38" t="s">
        <v>205</v>
      </c>
      <c r="C298" s="15">
        <v>2343</v>
      </c>
      <c r="D298" s="15">
        <v>8438647.5700000003</v>
      </c>
      <c r="E298" s="15">
        <v>2874164.8155622273</v>
      </c>
      <c r="F298" s="15">
        <v>441616.7108529103</v>
      </c>
      <c r="G298" s="15">
        <v>11754429.096415138</v>
      </c>
      <c r="H298" s="16">
        <v>3747.29</v>
      </c>
      <c r="I298" s="17">
        <v>8779900.4700000007</v>
      </c>
      <c r="J298" s="17">
        <v>2974528.6264151372</v>
      </c>
      <c r="K298" s="40">
        <v>37564.184883381196</v>
      </c>
      <c r="L298" s="15">
        <v>-141423.43426753648</v>
      </c>
      <c r="M298" s="14">
        <v>2870669.3770309822</v>
      </c>
      <c r="N298" s="41">
        <v>1750505.183215301</v>
      </c>
      <c r="O298" s="456">
        <v>4621174.5602462832</v>
      </c>
      <c r="P298" s="458">
        <v>-62592.992000000013</v>
      </c>
      <c r="Q298" s="457">
        <v>1443990.0155939064</v>
      </c>
      <c r="R298" s="457">
        <v>-30310.382721984122</v>
      </c>
      <c r="S298" s="147">
        <v>5972261.2011182057</v>
      </c>
      <c r="T298" s="42">
        <f t="shared" si="6"/>
        <v>497688</v>
      </c>
    </row>
    <row r="299" spans="1:20" ht="15" x14ac:dyDescent="0.25">
      <c r="A299" s="39">
        <v>989</v>
      </c>
      <c r="B299" s="38" t="s">
        <v>381</v>
      </c>
      <c r="C299" s="15">
        <v>5616</v>
      </c>
      <c r="D299" s="15">
        <v>21238754.590000004</v>
      </c>
      <c r="E299" s="15">
        <v>9944437.246152658</v>
      </c>
      <c r="F299" s="15">
        <v>1300782.47712286</v>
      </c>
      <c r="G299" s="15">
        <v>32483974.313275523</v>
      </c>
      <c r="H299" s="16">
        <v>3747.29</v>
      </c>
      <c r="I299" s="17">
        <v>21044780.640000001</v>
      </c>
      <c r="J299" s="17">
        <v>11439193.673275523</v>
      </c>
      <c r="K299" s="40">
        <v>463485.69567834877</v>
      </c>
      <c r="L299" s="15">
        <v>-260096.32114630914</v>
      </c>
      <c r="M299" s="14">
        <v>11642583.047807563</v>
      </c>
      <c r="N299" s="41">
        <v>4238668.2389810774</v>
      </c>
      <c r="O299" s="456">
        <v>15881251.286788641</v>
      </c>
      <c r="P299" s="458">
        <v>71882.361039999989</v>
      </c>
      <c r="Q299" s="457">
        <v>3399528.0727592874</v>
      </c>
      <c r="R299" s="457">
        <v>-77179.092442941052</v>
      </c>
      <c r="S299" s="147">
        <v>19275482.628144987</v>
      </c>
      <c r="T299" s="42">
        <f t="shared" si="6"/>
        <v>1606290</v>
      </c>
    </row>
    <row r="300" spans="1:20" ht="15" x14ac:dyDescent="0.25">
      <c r="A300" s="39">
        <v>992</v>
      </c>
      <c r="B300" s="38" t="s">
        <v>206</v>
      </c>
      <c r="C300" s="15">
        <v>18765</v>
      </c>
      <c r="D300" s="15">
        <v>69251167</v>
      </c>
      <c r="E300" s="15">
        <v>32225318.270978261</v>
      </c>
      <c r="F300" s="15">
        <v>4337527.3183065839</v>
      </c>
      <c r="G300" s="15">
        <v>105814012.58928484</v>
      </c>
      <c r="H300" s="16">
        <v>3747.29</v>
      </c>
      <c r="I300" s="17">
        <v>70317896.849999994</v>
      </c>
      <c r="J300" s="17">
        <v>35496115.739284843</v>
      </c>
      <c r="K300" s="40">
        <v>826678.94448402943</v>
      </c>
      <c r="L300" s="15">
        <v>-1302106.9992297292</v>
      </c>
      <c r="M300" s="14">
        <v>35020687.684539147</v>
      </c>
      <c r="N300" s="41">
        <v>7517413.3040415188</v>
      </c>
      <c r="O300" s="456">
        <v>42538100.988580666</v>
      </c>
      <c r="P300" s="458">
        <v>-176313.07791999995</v>
      </c>
      <c r="Q300" s="457">
        <v>8776872.3786334377</v>
      </c>
      <c r="R300" s="457">
        <v>-281000.35750379477</v>
      </c>
      <c r="S300" s="147">
        <v>50857659.931790315</v>
      </c>
      <c r="T300" s="42">
        <f t="shared" si="6"/>
        <v>4238138</v>
      </c>
    </row>
    <row r="301" spans="1:20" ht="15" x14ac:dyDescent="0.25">
      <c r="A301" s="39">
        <v>90000231</v>
      </c>
      <c r="B301" s="13" t="s">
        <v>207</v>
      </c>
      <c r="C301" s="15"/>
      <c r="D301" s="15"/>
      <c r="E301" s="15"/>
      <c r="F301" s="15"/>
      <c r="G301" s="15"/>
      <c r="H301" s="16"/>
      <c r="I301" s="17"/>
      <c r="J301" s="17"/>
      <c r="K301" s="40"/>
      <c r="L301" s="15"/>
      <c r="M301" s="14"/>
      <c r="N301" s="41"/>
      <c r="O301" s="456"/>
      <c r="P301" s="458">
        <v>1824905.1971214397</v>
      </c>
      <c r="Q301" s="457"/>
      <c r="R301" s="457"/>
      <c r="S301" s="147">
        <v>1824905.1971214397</v>
      </c>
      <c r="T301" s="42">
        <f t="shared" si="6"/>
        <v>152075</v>
      </c>
    </row>
    <row r="302" spans="1:20" ht="15" x14ac:dyDescent="0.25">
      <c r="A302" s="44">
        <v>90000281</v>
      </c>
      <c r="B302" s="33" t="s">
        <v>208</v>
      </c>
      <c r="C302" s="45"/>
      <c r="D302" s="45"/>
      <c r="E302" s="45"/>
      <c r="F302" s="45"/>
      <c r="G302" s="15"/>
      <c r="H302" s="16"/>
      <c r="I302" s="17"/>
      <c r="J302" s="17"/>
      <c r="K302" s="15"/>
      <c r="L302" s="15"/>
      <c r="M302" s="18"/>
      <c r="N302" s="15"/>
      <c r="O302" s="456"/>
      <c r="P302" s="458">
        <v>2149641.1789666247</v>
      </c>
      <c r="Q302" s="457"/>
      <c r="R302" s="457"/>
      <c r="S302" s="147">
        <v>2149641.1789666247</v>
      </c>
      <c r="T302" s="42">
        <f t="shared" si="6"/>
        <v>179137</v>
      </c>
    </row>
    <row r="303" spans="1:20" ht="15" x14ac:dyDescent="0.25">
      <c r="A303" s="44">
        <v>90000381</v>
      </c>
      <c r="B303" s="33" t="s">
        <v>209</v>
      </c>
      <c r="C303" s="45"/>
      <c r="D303" s="45"/>
      <c r="E303" s="45"/>
      <c r="F303" s="45"/>
      <c r="G303" s="15"/>
      <c r="H303" s="16"/>
      <c r="I303" s="17"/>
      <c r="J303" s="17"/>
      <c r="K303" s="15"/>
      <c r="L303" s="15"/>
      <c r="M303" s="18"/>
      <c r="N303" s="15"/>
      <c r="O303" s="456"/>
      <c r="P303" s="458">
        <v>1009595.8409930401</v>
      </c>
      <c r="Q303" s="457"/>
      <c r="R303" s="457"/>
      <c r="S303" s="147">
        <v>1009595.8409930401</v>
      </c>
      <c r="T303" s="42">
        <f t="shared" si="6"/>
        <v>84133</v>
      </c>
    </row>
    <row r="304" spans="1:20" ht="15" x14ac:dyDescent="0.25">
      <c r="A304" s="44">
        <v>90000691</v>
      </c>
      <c r="B304" s="33" t="s">
        <v>210</v>
      </c>
      <c r="C304" s="45"/>
      <c r="D304" s="45"/>
      <c r="E304" s="45"/>
      <c r="F304" s="45"/>
      <c r="G304" s="15"/>
      <c r="H304" s="16"/>
      <c r="I304" s="17"/>
      <c r="J304" s="17"/>
      <c r="K304" s="15"/>
      <c r="L304" s="15"/>
      <c r="M304" s="18"/>
      <c r="N304" s="15"/>
      <c r="O304" s="456"/>
      <c r="P304" s="458">
        <v>2046946.8941096002</v>
      </c>
      <c r="Q304" s="457"/>
      <c r="R304" s="457"/>
      <c r="S304" s="147">
        <v>2046946.8941096002</v>
      </c>
      <c r="T304" s="42">
        <f t="shared" si="6"/>
        <v>170579</v>
      </c>
    </row>
    <row r="305" spans="1:24" ht="15" x14ac:dyDescent="0.25">
      <c r="A305" s="44">
        <v>90000851</v>
      </c>
      <c r="B305" s="33" t="s">
        <v>211</v>
      </c>
      <c r="C305" s="45"/>
      <c r="D305" s="45"/>
      <c r="E305" s="45"/>
      <c r="F305" s="45"/>
      <c r="G305" s="15"/>
      <c r="H305" s="16"/>
      <c r="I305" s="17"/>
      <c r="J305" s="17"/>
      <c r="K305" s="15"/>
      <c r="L305" s="15"/>
      <c r="M305" s="18"/>
      <c r="N305" s="15"/>
      <c r="O305" s="456"/>
      <c r="P305" s="458">
        <v>4529593.0264933081</v>
      </c>
      <c r="Q305" s="457"/>
      <c r="R305" s="457"/>
      <c r="S305" s="147">
        <v>4529593.0264933081</v>
      </c>
      <c r="T305" s="42">
        <f t="shared" si="6"/>
        <v>377466</v>
      </c>
    </row>
    <row r="306" spans="1:24" ht="15" x14ac:dyDescent="0.25">
      <c r="A306" s="44">
        <v>90000901</v>
      </c>
      <c r="B306" s="33" t="s">
        <v>212</v>
      </c>
      <c r="C306" s="45"/>
      <c r="D306" s="45"/>
      <c r="E306" s="45"/>
      <c r="F306" s="45"/>
      <c r="G306" s="15"/>
      <c r="H306" s="16"/>
      <c r="I306" s="17"/>
      <c r="J306" s="17"/>
      <c r="K306" s="15"/>
      <c r="L306" s="15"/>
      <c r="M306" s="18"/>
      <c r="N306" s="15"/>
      <c r="O306" s="456"/>
      <c r="P306" s="458">
        <v>3803851.8215284166</v>
      </c>
      <c r="Q306" s="457"/>
      <c r="R306" s="457"/>
      <c r="S306" s="147">
        <v>3803851.8215284166</v>
      </c>
      <c r="T306" s="42">
        <f t="shared" si="6"/>
        <v>316988</v>
      </c>
    </row>
    <row r="307" spans="1:24" ht="15" x14ac:dyDescent="0.25">
      <c r="A307" s="44">
        <v>90001171</v>
      </c>
      <c r="B307" s="33" t="s">
        <v>213</v>
      </c>
      <c r="C307" s="45"/>
      <c r="D307" s="45"/>
      <c r="E307" s="45"/>
      <c r="F307" s="45"/>
      <c r="G307" s="15"/>
      <c r="H307" s="16"/>
      <c r="I307" s="17"/>
      <c r="J307" s="17"/>
      <c r="K307" s="15"/>
      <c r="L307" s="15"/>
      <c r="M307" s="18"/>
      <c r="N307" s="15"/>
      <c r="O307" s="456"/>
      <c r="P307" s="458">
        <v>1257033.5570742209</v>
      </c>
      <c r="Q307" s="457"/>
      <c r="R307" s="457"/>
      <c r="S307" s="147">
        <v>1257033.5570742209</v>
      </c>
      <c r="T307" s="42">
        <f t="shared" si="6"/>
        <v>104753</v>
      </c>
    </row>
    <row r="308" spans="1:24" ht="15" x14ac:dyDescent="0.25">
      <c r="A308" s="44">
        <v>90001361</v>
      </c>
      <c r="B308" s="33" t="s">
        <v>214</v>
      </c>
      <c r="C308" s="45"/>
      <c r="D308" s="45"/>
      <c r="E308" s="45"/>
      <c r="F308" s="45"/>
      <c r="G308" s="15"/>
      <c r="H308" s="16"/>
      <c r="I308" s="17"/>
      <c r="J308" s="17"/>
      <c r="K308" s="15"/>
      <c r="L308" s="15"/>
      <c r="M308" s="18"/>
      <c r="N308" s="15"/>
      <c r="O308" s="456"/>
      <c r="P308" s="458">
        <v>2675602.4487073282</v>
      </c>
      <c r="Q308" s="457"/>
      <c r="R308" s="457"/>
      <c r="S308" s="147">
        <v>2675602.4487073282</v>
      </c>
      <c r="T308" s="42">
        <f t="shared" si="6"/>
        <v>222967</v>
      </c>
    </row>
    <row r="309" spans="1:24" ht="15" x14ac:dyDescent="0.25">
      <c r="A309" s="44">
        <v>90001481</v>
      </c>
      <c r="B309" s="33" t="s">
        <v>215</v>
      </c>
      <c r="C309" s="45"/>
      <c r="D309" s="45"/>
      <c r="E309" s="45"/>
      <c r="F309" s="45"/>
      <c r="G309" s="15"/>
      <c r="H309" s="16"/>
      <c r="I309" s="17"/>
      <c r="J309" s="17"/>
      <c r="K309" s="15"/>
      <c r="L309" s="15"/>
      <c r="M309" s="18"/>
      <c r="N309" s="15"/>
      <c r="O309" s="456"/>
      <c r="P309" s="458">
        <v>6441984.733868992</v>
      </c>
      <c r="Q309" s="457"/>
      <c r="R309" s="457"/>
      <c r="S309" s="147">
        <v>6441984.733868992</v>
      </c>
      <c r="T309" s="42">
        <f t="shared" si="6"/>
        <v>536832</v>
      </c>
    </row>
    <row r="310" spans="1:24" ht="15" x14ac:dyDescent="0.25">
      <c r="A310" s="44">
        <v>90001791</v>
      </c>
      <c r="B310" s="33" t="s">
        <v>216</v>
      </c>
      <c r="C310" s="45"/>
      <c r="D310" s="45"/>
      <c r="E310" s="45"/>
      <c r="F310" s="45"/>
      <c r="G310" s="15"/>
      <c r="H310" s="16"/>
      <c r="I310" s="17"/>
      <c r="J310" s="17"/>
      <c r="K310" s="15"/>
      <c r="L310" s="15"/>
      <c r="M310" s="18"/>
      <c r="N310" s="15"/>
      <c r="O310" s="456"/>
      <c r="P310" s="458">
        <v>5273490.3034688011</v>
      </c>
      <c r="Q310" s="457"/>
      <c r="R310" s="457"/>
      <c r="S310" s="147">
        <v>5273490.3034688011</v>
      </c>
      <c r="T310" s="42">
        <f t="shared" si="6"/>
        <v>439458</v>
      </c>
    </row>
    <row r="311" spans="1:24" ht="15" x14ac:dyDescent="0.25">
      <c r="A311" s="44">
        <v>90001801</v>
      </c>
      <c r="B311" s="33" t="s">
        <v>217</v>
      </c>
      <c r="C311" s="45"/>
      <c r="D311" s="45"/>
      <c r="E311" s="45"/>
      <c r="F311" s="45"/>
      <c r="G311" s="15"/>
      <c r="H311" s="16"/>
      <c r="I311" s="17"/>
      <c r="J311" s="17"/>
      <c r="K311" s="15"/>
      <c r="L311" s="15"/>
      <c r="M311" s="18"/>
      <c r="N311" s="15"/>
      <c r="O311" s="456"/>
      <c r="P311" s="458">
        <v>4374221.4306667522</v>
      </c>
      <c r="Q311" s="457"/>
      <c r="R311" s="457"/>
      <c r="S311" s="147">
        <v>4374221.4306667522</v>
      </c>
      <c r="T311" s="42">
        <f t="shared" si="6"/>
        <v>364518</v>
      </c>
    </row>
    <row r="312" spans="1:24" ht="15" x14ac:dyDescent="0.25">
      <c r="A312" s="44">
        <v>90002401</v>
      </c>
      <c r="B312" s="33" t="s">
        <v>218</v>
      </c>
      <c r="C312" s="45"/>
      <c r="D312" s="45"/>
      <c r="E312" s="45"/>
      <c r="F312" s="45"/>
      <c r="G312" s="15"/>
      <c r="H312" s="16"/>
      <c r="I312" s="17"/>
      <c r="J312" s="17"/>
      <c r="K312" s="15"/>
      <c r="L312" s="15"/>
      <c r="M312" s="18"/>
      <c r="N312" s="15"/>
      <c r="O312" s="456"/>
      <c r="P312" s="458">
        <v>4698957.4125119364</v>
      </c>
      <c r="Q312" s="457"/>
      <c r="R312" s="457"/>
      <c r="S312" s="147">
        <v>4698957.4125119364</v>
      </c>
      <c r="T312" s="42">
        <f t="shared" si="6"/>
        <v>391580</v>
      </c>
    </row>
    <row r="313" spans="1:24" ht="15" x14ac:dyDescent="0.25">
      <c r="A313" s="44">
        <v>90003031</v>
      </c>
      <c r="B313" s="33" t="s">
        <v>219</v>
      </c>
      <c r="C313" s="45"/>
      <c r="D313" s="45"/>
      <c r="E313" s="45"/>
      <c r="F313" s="45"/>
      <c r="G313" s="15"/>
      <c r="H313" s="16"/>
      <c r="I313" s="17"/>
      <c r="J313" s="17"/>
      <c r="K313" s="15"/>
      <c r="L313" s="15"/>
      <c r="M313" s="18"/>
      <c r="N313" s="15"/>
      <c r="O313" s="456"/>
      <c r="P313" s="458">
        <v>5058387.4095115215</v>
      </c>
      <c r="Q313" s="457"/>
      <c r="R313" s="457"/>
      <c r="S313" s="147">
        <v>5058387.4095115215</v>
      </c>
      <c r="T313" s="42">
        <f t="shared" si="6"/>
        <v>421532</v>
      </c>
    </row>
    <row r="314" spans="1:24" ht="15" x14ac:dyDescent="0.25">
      <c r="A314" s="44">
        <v>90003241</v>
      </c>
      <c r="B314" s="33" t="s">
        <v>220</v>
      </c>
      <c r="C314" s="45"/>
      <c r="D314" s="45"/>
      <c r="E314" s="45"/>
      <c r="F314" s="45"/>
      <c r="G314" s="15"/>
      <c r="H314" s="16"/>
      <c r="I314" s="17"/>
      <c r="J314" s="17"/>
      <c r="K314" s="15"/>
      <c r="L314" s="15"/>
      <c r="M314" s="18"/>
      <c r="N314" s="15"/>
      <c r="O314" s="456"/>
      <c r="P314" s="458">
        <v>5691206.2459277762</v>
      </c>
      <c r="Q314" s="457"/>
      <c r="R314" s="457"/>
      <c r="S314" s="147">
        <v>5691206.2459277762</v>
      </c>
      <c r="T314" s="42">
        <f t="shared" si="6"/>
        <v>474267</v>
      </c>
    </row>
    <row r="315" spans="1:24" ht="15" x14ac:dyDescent="0.25">
      <c r="A315" s="44">
        <v>90003941</v>
      </c>
      <c r="B315" s="33" t="s">
        <v>221</v>
      </c>
      <c r="C315" s="45"/>
      <c r="D315" s="45"/>
      <c r="E315" s="45"/>
      <c r="F315" s="45"/>
      <c r="G315" s="15"/>
      <c r="H315" s="16"/>
      <c r="I315" s="17"/>
      <c r="J315" s="17"/>
      <c r="K315" s="15"/>
      <c r="L315" s="15"/>
      <c r="M315" s="18"/>
      <c r="N315" s="15"/>
      <c r="O315" s="456"/>
      <c r="P315" s="458">
        <v>3905782.8380520432</v>
      </c>
      <c r="Q315" s="457"/>
      <c r="R315" s="457"/>
      <c r="S315" s="147">
        <v>3905782.8380520432</v>
      </c>
      <c r="T315" s="42">
        <f t="shared" si="6"/>
        <v>325482</v>
      </c>
    </row>
    <row r="316" spans="1:24" s="54" customFormat="1" ht="15" x14ac:dyDescent="0.25">
      <c r="A316" s="46">
        <v>90004041</v>
      </c>
      <c r="B316" s="47" t="s">
        <v>222</v>
      </c>
      <c r="C316" s="48"/>
      <c r="D316" s="48"/>
      <c r="E316" s="48"/>
      <c r="F316" s="48"/>
      <c r="G316" s="15"/>
      <c r="H316" s="49"/>
      <c r="I316" s="50"/>
      <c r="J316" s="50"/>
      <c r="K316" s="15"/>
      <c r="L316" s="15"/>
      <c r="M316" s="51"/>
      <c r="N316" s="15"/>
      <c r="O316" s="456"/>
      <c r="P316" s="458">
        <v>6809741.2945056316</v>
      </c>
      <c r="Q316" s="457"/>
      <c r="R316" s="457"/>
      <c r="S316" s="147">
        <v>6809741.2945056316</v>
      </c>
      <c r="T316" s="42">
        <f t="shared" si="6"/>
        <v>567478</v>
      </c>
      <c r="U316" s="52"/>
      <c r="V316" s="53"/>
      <c r="W316" s="53"/>
      <c r="X316" s="53"/>
    </row>
    <row r="317" spans="1:24" s="54" customFormat="1" ht="15" x14ac:dyDescent="0.25">
      <c r="A317" s="55">
        <v>90004201</v>
      </c>
      <c r="B317" s="47" t="s">
        <v>223</v>
      </c>
      <c r="C317" s="48"/>
      <c r="D317" s="48"/>
      <c r="E317" s="48"/>
      <c r="F317" s="48"/>
      <c r="G317" s="15"/>
      <c r="H317" s="49"/>
      <c r="I317" s="50"/>
      <c r="J317" s="50"/>
      <c r="K317" s="15"/>
      <c r="L317" s="15"/>
      <c r="M317" s="51"/>
      <c r="N317" s="15"/>
      <c r="O317" s="456"/>
      <c r="P317" s="458">
        <v>4918223.5882877447</v>
      </c>
      <c r="Q317" s="457"/>
      <c r="R317" s="457"/>
      <c r="S317" s="147">
        <v>4918223.5882877447</v>
      </c>
      <c r="T317" s="42">
        <f t="shared" si="6"/>
        <v>409852</v>
      </c>
      <c r="U317" s="52"/>
      <c r="V317" s="53"/>
      <c r="W317" s="53"/>
      <c r="X317" s="53"/>
    </row>
    <row r="318" spans="1:24" ht="15" x14ac:dyDescent="0.25">
      <c r="A318" s="44">
        <v>90004951</v>
      </c>
      <c r="B318" s="33" t="s">
        <v>224</v>
      </c>
      <c r="C318" s="45"/>
      <c r="D318" s="45"/>
      <c r="E318" s="45"/>
      <c r="F318" s="45"/>
      <c r="G318" s="15"/>
      <c r="H318" s="16"/>
      <c r="I318" s="17"/>
      <c r="J318" s="17"/>
      <c r="K318" s="15"/>
      <c r="L318" s="15"/>
      <c r="M318" s="18"/>
      <c r="N318" s="15"/>
      <c r="O318" s="456"/>
      <c r="P318" s="458">
        <v>1752394.7054487444</v>
      </c>
      <c r="Q318" s="457"/>
      <c r="R318" s="457"/>
      <c r="S318" s="147">
        <v>1752394.7054487444</v>
      </c>
      <c r="T318" s="42">
        <f t="shared" si="6"/>
        <v>146033</v>
      </c>
    </row>
    <row r="319" spans="1:24" ht="15" x14ac:dyDescent="0.25">
      <c r="A319" s="44">
        <v>90004961</v>
      </c>
      <c r="B319" s="33" t="s">
        <v>225</v>
      </c>
      <c r="C319" s="45"/>
      <c r="D319" s="45"/>
      <c r="E319" s="45"/>
      <c r="F319" s="45"/>
      <c r="G319" s="15"/>
      <c r="H319" s="16"/>
      <c r="I319" s="17"/>
      <c r="J319" s="17"/>
      <c r="K319" s="15"/>
      <c r="L319" s="15"/>
      <c r="M319" s="18"/>
      <c r="N319" s="15"/>
      <c r="O319" s="456"/>
      <c r="P319" s="458">
        <v>4056979.3560949187</v>
      </c>
      <c r="Q319" s="457"/>
      <c r="R319" s="457"/>
      <c r="S319" s="147">
        <v>4056979.3560949187</v>
      </c>
      <c r="T319" s="42">
        <f t="shared" si="6"/>
        <v>338082</v>
      </c>
    </row>
    <row r="320" spans="1:24" ht="15" x14ac:dyDescent="0.25">
      <c r="A320" s="44">
        <v>90006471</v>
      </c>
      <c r="B320" s="33" t="s">
        <v>226</v>
      </c>
      <c r="C320" s="45"/>
      <c r="D320" s="45"/>
      <c r="E320" s="45"/>
      <c r="F320" s="45"/>
      <c r="G320" s="15"/>
      <c r="H320" s="16"/>
      <c r="I320" s="17"/>
      <c r="J320" s="17"/>
      <c r="K320" s="15"/>
      <c r="L320" s="15"/>
      <c r="M320" s="18"/>
      <c r="N320" s="15"/>
      <c r="O320" s="456"/>
      <c r="P320" s="458">
        <v>4858549.8822221765</v>
      </c>
      <c r="Q320" s="457"/>
      <c r="R320" s="457"/>
      <c r="S320" s="147">
        <v>4858549.8822221765</v>
      </c>
      <c r="T320" s="42">
        <f t="shared" si="6"/>
        <v>404879</v>
      </c>
    </row>
    <row r="321" spans="1:20" ht="15" x14ac:dyDescent="0.25">
      <c r="A321" s="44">
        <v>90007291</v>
      </c>
      <c r="B321" s="33" t="s">
        <v>227</v>
      </c>
      <c r="C321" s="45"/>
      <c r="D321" s="45"/>
      <c r="E321" s="45"/>
      <c r="F321" s="45"/>
      <c r="G321" s="15"/>
      <c r="H321" s="16"/>
      <c r="I321" s="17"/>
      <c r="J321" s="17"/>
      <c r="K321" s="15"/>
      <c r="L321" s="15"/>
      <c r="M321" s="18"/>
      <c r="N321" s="15"/>
      <c r="O321" s="456"/>
      <c r="P321" s="458">
        <v>4901431.6849530162</v>
      </c>
      <c r="Q321" s="457"/>
      <c r="R321" s="457"/>
      <c r="S321" s="147">
        <v>4901431.6849530162</v>
      </c>
      <c r="T321" s="42">
        <f t="shared" si="6"/>
        <v>408453</v>
      </c>
    </row>
    <row r="322" spans="1:20" ht="15" x14ac:dyDescent="0.25">
      <c r="A322" s="44">
        <v>90008441</v>
      </c>
      <c r="B322" s="33" t="s">
        <v>228</v>
      </c>
      <c r="C322" s="45"/>
      <c r="D322" s="45"/>
      <c r="E322" s="45"/>
      <c r="F322" s="45"/>
      <c r="G322" s="15"/>
      <c r="H322" s="16"/>
      <c r="I322" s="17"/>
      <c r="J322" s="17"/>
      <c r="K322" s="15"/>
      <c r="L322" s="15"/>
      <c r="M322" s="18"/>
      <c r="N322" s="15"/>
      <c r="O322" s="456"/>
      <c r="P322" s="458">
        <v>3440258.5427103057</v>
      </c>
      <c r="Q322" s="457"/>
      <c r="R322" s="457"/>
      <c r="S322" s="147">
        <v>3440258.5427103057</v>
      </c>
      <c r="T322" s="42">
        <f t="shared" si="6"/>
        <v>286688</v>
      </c>
    </row>
    <row r="323" spans="1:20" ht="15" x14ac:dyDescent="0.25">
      <c r="A323" s="44">
        <v>90016231</v>
      </c>
      <c r="B323" s="33" t="s">
        <v>229</v>
      </c>
      <c r="C323" s="45"/>
      <c r="D323" s="45"/>
      <c r="E323" s="45"/>
      <c r="F323" s="45"/>
      <c r="G323" s="15"/>
      <c r="H323" s="16"/>
      <c r="I323" s="17"/>
      <c r="J323" s="17"/>
      <c r="K323" s="15"/>
      <c r="L323" s="15"/>
      <c r="M323" s="18"/>
      <c r="N323" s="15"/>
      <c r="O323" s="456"/>
      <c r="P323" s="458">
        <v>33306.254548224002</v>
      </c>
      <c r="Q323" s="457"/>
      <c r="R323" s="457"/>
      <c r="S323" s="147">
        <v>33306.254548224002</v>
      </c>
      <c r="T323" s="42">
        <f t="shared" si="6"/>
        <v>2776</v>
      </c>
    </row>
    <row r="324" spans="1:20" ht="15" x14ac:dyDescent="0.25">
      <c r="A324" s="44">
        <v>90016751</v>
      </c>
      <c r="B324" s="33" t="s">
        <v>281</v>
      </c>
      <c r="C324" s="45"/>
      <c r="D324" s="45"/>
      <c r="E324" s="45"/>
      <c r="F324" s="45"/>
      <c r="G324" s="15"/>
      <c r="H324" s="16"/>
      <c r="I324" s="17"/>
      <c r="J324" s="17"/>
      <c r="K324" s="15"/>
      <c r="L324" s="15"/>
      <c r="M324" s="18"/>
      <c r="N324" s="15"/>
      <c r="O324" s="456"/>
      <c r="P324" s="458">
        <v>22204.169698816004</v>
      </c>
      <c r="Q324" s="457"/>
      <c r="R324" s="457"/>
      <c r="S324" s="147">
        <v>22204.169698816004</v>
      </c>
      <c r="T324" s="42">
        <f t="shared" si="6"/>
        <v>1850</v>
      </c>
    </row>
    <row r="325" spans="1:20" ht="15" x14ac:dyDescent="0.25">
      <c r="A325" s="44">
        <v>90031161</v>
      </c>
      <c r="B325" s="33" t="s">
        <v>230</v>
      </c>
      <c r="C325" s="45"/>
      <c r="D325" s="45"/>
      <c r="E325" s="45"/>
      <c r="F325" s="45"/>
      <c r="G325" s="15"/>
      <c r="H325" s="16"/>
      <c r="I325" s="17"/>
      <c r="J325" s="17"/>
      <c r="K325" s="15"/>
      <c r="L325" s="15"/>
      <c r="M325" s="18"/>
      <c r="N325" s="15"/>
      <c r="O325" s="456"/>
      <c r="P325" s="458">
        <v>780615.34097399993</v>
      </c>
      <c r="Q325" s="457"/>
      <c r="R325" s="457"/>
      <c r="S325" s="147">
        <v>780615.34097399993</v>
      </c>
      <c r="T325" s="42">
        <f t="shared" si="6"/>
        <v>65051</v>
      </c>
    </row>
    <row r="326" spans="1:20" ht="15" x14ac:dyDescent="0.25">
      <c r="A326" s="44">
        <v>90032731</v>
      </c>
      <c r="B326" s="33" t="s">
        <v>231</v>
      </c>
      <c r="C326" s="45"/>
      <c r="D326" s="45"/>
      <c r="E326" s="45"/>
      <c r="F326" s="45"/>
      <c r="G326" s="15"/>
      <c r="H326" s="16"/>
      <c r="I326" s="17"/>
      <c r="J326" s="17"/>
      <c r="K326" s="15"/>
      <c r="L326" s="15"/>
      <c r="M326" s="18"/>
      <c r="N326" s="15"/>
      <c r="O326" s="456"/>
      <c r="P326" s="458">
        <v>362205.51821193611</v>
      </c>
      <c r="Q326" s="457"/>
      <c r="R326" s="457"/>
      <c r="S326" s="147">
        <v>362205.51821193611</v>
      </c>
      <c r="T326" s="42">
        <f t="shared" si="6"/>
        <v>30184</v>
      </c>
    </row>
    <row r="327" spans="1:20" ht="15" x14ac:dyDescent="0.25">
      <c r="A327" s="44">
        <v>90033141</v>
      </c>
      <c r="B327" s="33" t="s">
        <v>232</v>
      </c>
      <c r="C327" s="45"/>
      <c r="D327" s="45"/>
      <c r="E327" s="45"/>
      <c r="F327" s="45"/>
      <c r="G327" s="15"/>
      <c r="H327" s="16"/>
      <c r="I327" s="17"/>
      <c r="J327" s="17"/>
      <c r="K327" s="15"/>
      <c r="L327" s="15"/>
      <c r="M327" s="18"/>
      <c r="N327" s="15"/>
      <c r="O327" s="456"/>
      <c r="P327" s="458">
        <v>494042.77579865605</v>
      </c>
      <c r="Q327" s="457"/>
      <c r="R327" s="457"/>
      <c r="S327" s="147">
        <v>494042.77579865605</v>
      </c>
      <c r="T327" s="42">
        <f t="shared" si="6"/>
        <v>41170</v>
      </c>
    </row>
    <row r="328" spans="1:20" ht="15" x14ac:dyDescent="0.25">
      <c r="A328" s="44">
        <v>90034021</v>
      </c>
      <c r="B328" s="33" t="s">
        <v>233</v>
      </c>
      <c r="C328" s="45"/>
      <c r="D328" s="45"/>
      <c r="E328" s="45"/>
      <c r="F328" s="45"/>
      <c r="G328" s="15"/>
      <c r="H328" s="16"/>
      <c r="I328" s="17"/>
      <c r="J328" s="17"/>
      <c r="K328" s="15"/>
      <c r="L328" s="15"/>
      <c r="M328" s="18"/>
      <c r="N328" s="15"/>
      <c r="O328" s="456"/>
      <c r="P328" s="458">
        <v>5347041.6155961286</v>
      </c>
      <c r="Q328" s="457"/>
      <c r="R328" s="457"/>
      <c r="S328" s="147">
        <v>5347041.6155961286</v>
      </c>
      <c r="T328" s="42">
        <f t="shared" ref="T328:T382" si="7">ROUND(S328/12,0)</f>
        <v>445587</v>
      </c>
    </row>
    <row r="329" spans="1:20" ht="15" x14ac:dyDescent="0.25">
      <c r="A329" s="44">
        <v>90034091</v>
      </c>
      <c r="B329" s="33" t="s">
        <v>234</v>
      </c>
      <c r="C329" s="45"/>
      <c r="D329" s="45"/>
      <c r="E329" s="45"/>
      <c r="F329" s="45"/>
      <c r="G329" s="15"/>
      <c r="H329" s="16"/>
      <c r="I329" s="17"/>
      <c r="J329" s="17"/>
      <c r="K329" s="15"/>
      <c r="L329" s="15"/>
      <c r="M329" s="18"/>
      <c r="N329" s="15"/>
      <c r="O329" s="456"/>
      <c r="P329" s="458">
        <v>374764.75169782876</v>
      </c>
      <c r="Q329" s="457"/>
      <c r="R329" s="457"/>
      <c r="S329" s="147">
        <v>374764.75169782876</v>
      </c>
      <c r="T329" s="42">
        <f t="shared" si="7"/>
        <v>31230</v>
      </c>
    </row>
    <row r="330" spans="1:20" ht="15" x14ac:dyDescent="0.25">
      <c r="A330" s="44">
        <v>90034101</v>
      </c>
      <c r="B330" s="33" t="s">
        <v>235</v>
      </c>
      <c r="C330" s="45"/>
      <c r="D330" s="45"/>
      <c r="E330" s="45"/>
      <c r="F330" s="45"/>
      <c r="G330" s="15"/>
      <c r="H330" s="16"/>
      <c r="I330" s="17"/>
      <c r="J330" s="17"/>
      <c r="K330" s="15"/>
      <c r="L330" s="15"/>
      <c r="M330" s="18"/>
      <c r="N330" s="15"/>
      <c r="O330" s="456"/>
      <c r="P330" s="458">
        <v>615055.50065720337</v>
      </c>
      <c r="Q330" s="457"/>
      <c r="R330" s="457"/>
      <c r="S330" s="147">
        <v>615055.50065720337</v>
      </c>
      <c r="T330" s="42">
        <f t="shared" si="7"/>
        <v>51255</v>
      </c>
    </row>
    <row r="331" spans="1:20" ht="15" x14ac:dyDescent="0.25">
      <c r="A331" s="44">
        <v>90035101</v>
      </c>
      <c r="B331" s="33" t="s">
        <v>236</v>
      </c>
      <c r="C331" s="45"/>
      <c r="D331" s="45"/>
      <c r="E331" s="45"/>
      <c r="F331" s="45"/>
      <c r="G331" s="15"/>
      <c r="H331" s="16"/>
      <c r="I331" s="17"/>
      <c r="J331" s="17"/>
      <c r="K331" s="15"/>
      <c r="L331" s="15"/>
      <c r="M331" s="18"/>
      <c r="N331" s="15"/>
      <c r="O331" s="456"/>
      <c r="P331" s="458">
        <v>1951228.1879395198</v>
      </c>
      <c r="Q331" s="457"/>
      <c r="R331" s="457"/>
      <c r="S331" s="147">
        <v>1951228.1879395198</v>
      </c>
      <c r="T331" s="42">
        <f t="shared" si="7"/>
        <v>162602</v>
      </c>
    </row>
    <row r="332" spans="1:20" ht="15" x14ac:dyDescent="0.25">
      <c r="A332" s="44">
        <v>90035401</v>
      </c>
      <c r="B332" s="33" t="s">
        <v>237</v>
      </c>
      <c r="C332" s="45"/>
      <c r="D332" s="45"/>
      <c r="E332" s="45"/>
      <c r="F332" s="45"/>
      <c r="G332" s="15"/>
      <c r="H332" s="16"/>
      <c r="I332" s="17"/>
      <c r="J332" s="17"/>
      <c r="K332" s="15"/>
      <c r="L332" s="15"/>
      <c r="M332" s="18"/>
      <c r="N332" s="15"/>
      <c r="O332" s="456"/>
      <c r="P332" s="458">
        <v>1955354.6941019844</v>
      </c>
      <c r="Q332" s="457"/>
      <c r="R332" s="457"/>
      <c r="S332" s="147">
        <v>1955354.6941019844</v>
      </c>
      <c r="T332" s="42">
        <f t="shared" si="7"/>
        <v>162946</v>
      </c>
    </row>
    <row r="333" spans="1:20" ht="15" x14ac:dyDescent="0.25">
      <c r="A333" s="44">
        <v>90035411</v>
      </c>
      <c r="B333" s="33" t="s">
        <v>238</v>
      </c>
      <c r="C333" s="45"/>
      <c r="D333" s="45"/>
      <c r="E333" s="45"/>
      <c r="F333" s="45"/>
      <c r="G333" s="15"/>
      <c r="H333" s="16"/>
      <c r="I333" s="17"/>
      <c r="J333" s="17"/>
      <c r="K333" s="15"/>
      <c r="L333" s="15"/>
      <c r="M333" s="18"/>
      <c r="N333" s="15"/>
      <c r="O333" s="456"/>
      <c r="P333" s="458">
        <v>1262515.211468616</v>
      </c>
      <c r="Q333" s="457"/>
      <c r="R333" s="457"/>
      <c r="S333" s="147">
        <v>1262515.211468616</v>
      </c>
      <c r="T333" s="42">
        <f t="shared" si="7"/>
        <v>105210</v>
      </c>
    </row>
    <row r="334" spans="1:20" ht="15" x14ac:dyDescent="0.25">
      <c r="A334" s="44">
        <v>90035421</v>
      </c>
      <c r="B334" s="33" t="s">
        <v>239</v>
      </c>
      <c r="C334" s="45"/>
      <c r="D334" s="45"/>
      <c r="E334" s="45"/>
      <c r="F334" s="45"/>
      <c r="G334" s="15"/>
      <c r="H334" s="16"/>
      <c r="I334" s="17"/>
      <c r="J334" s="17"/>
      <c r="K334" s="15"/>
      <c r="L334" s="15"/>
      <c r="M334" s="18"/>
      <c r="N334" s="15"/>
      <c r="O334" s="456"/>
      <c r="P334" s="458">
        <v>732945.76415185444</v>
      </c>
      <c r="Q334" s="457"/>
      <c r="R334" s="457"/>
      <c r="S334" s="147">
        <v>732945.76415185444</v>
      </c>
      <c r="T334" s="42">
        <f t="shared" si="7"/>
        <v>61079</v>
      </c>
    </row>
    <row r="335" spans="1:20" ht="15" x14ac:dyDescent="0.25">
      <c r="A335" s="44">
        <v>90035431</v>
      </c>
      <c r="B335" s="33" t="s">
        <v>240</v>
      </c>
      <c r="C335" s="45"/>
      <c r="D335" s="45"/>
      <c r="E335" s="45"/>
      <c r="F335" s="45"/>
      <c r="G335" s="15"/>
      <c r="H335" s="16"/>
      <c r="I335" s="17"/>
      <c r="J335" s="17"/>
      <c r="K335" s="15"/>
      <c r="L335" s="15"/>
      <c r="M335" s="18"/>
      <c r="N335" s="15"/>
      <c r="O335" s="456"/>
      <c r="P335" s="458">
        <v>1052963.3599360399</v>
      </c>
      <c r="Q335" s="457"/>
      <c r="R335" s="457"/>
      <c r="S335" s="147">
        <v>1052963.3599360399</v>
      </c>
      <c r="T335" s="42">
        <f t="shared" si="7"/>
        <v>87747</v>
      </c>
    </row>
    <row r="336" spans="1:20" ht="15" x14ac:dyDescent="0.25">
      <c r="A336" s="44">
        <v>90035441</v>
      </c>
      <c r="B336" s="33" t="s">
        <v>241</v>
      </c>
      <c r="C336" s="45"/>
      <c r="D336" s="45"/>
      <c r="E336" s="45"/>
      <c r="F336" s="45"/>
      <c r="G336" s="15"/>
      <c r="H336" s="16"/>
      <c r="I336" s="17"/>
      <c r="J336" s="17"/>
      <c r="K336" s="15"/>
      <c r="L336" s="15"/>
      <c r="M336" s="18"/>
      <c r="N336" s="15"/>
      <c r="O336" s="456"/>
      <c r="P336" s="458">
        <v>1700631.2348383791</v>
      </c>
      <c r="Q336" s="457"/>
      <c r="R336" s="457"/>
      <c r="S336" s="147">
        <v>1700631.2348383791</v>
      </c>
      <c r="T336" s="42">
        <f t="shared" si="7"/>
        <v>141719</v>
      </c>
    </row>
    <row r="337" spans="1:20" ht="15" x14ac:dyDescent="0.25">
      <c r="A337" s="44">
        <v>90035451</v>
      </c>
      <c r="B337" s="33" t="s">
        <v>242</v>
      </c>
      <c r="C337" s="45"/>
      <c r="D337" s="45"/>
      <c r="E337" s="45"/>
      <c r="F337" s="45"/>
      <c r="G337" s="15"/>
      <c r="H337" s="16"/>
      <c r="I337" s="17"/>
      <c r="J337" s="17"/>
      <c r="K337" s="15"/>
      <c r="L337" s="15"/>
      <c r="M337" s="18"/>
      <c r="N337" s="15"/>
      <c r="O337" s="456"/>
      <c r="P337" s="458">
        <v>927024.08492556785</v>
      </c>
      <c r="Q337" s="457"/>
      <c r="R337" s="457"/>
      <c r="S337" s="147">
        <v>927024.08492556785</v>
      </c>
      <c r="T337" s="42">
        <f t="shared" si="7"/>
        <v>77252</v>
      </c>
    </row>
    <row r="338" spans="1:20" ht="15" x14ac:dyDescent="0.25">
      <c r="A338" s="44">
        <v>90035461</v>
      </c>
      <c r="B338" s="33" t="s">
        <v>243</v>
      </c>
      <c r="C338" s="45"/>
      <c r="D338" s="45"/>
      <c r="E338" s="45"/>
      <c r="F338" s="45"/>
      <c r="G338" s="15"/>
      <c r="H338" s="16"/>
      <c r="I338" s="17"/>
      <c r="J338" s="17"/>
      <c r="K338" s="15"/>
      <c r="L338" s="15"/>
      <c r="M338" s="18"/>
      <c r="N338" s="15"/>
      <c r="O338" s="456"/>
      <c r="P338" s="458">
        <v>1219633.4087377777</v>
      </c>
      <c r="Q338" s="457"/>
      <c r="R338" s="457"/>
      <c r="S338" s="147">
        <v>1219633.4087377777</v>
      </c>
      <c r="T338" s="42">
        <f t="shared" si="7"/>
        <v>101636</v>
      </c>
    </row>
    <row r="339" spans="1:20" ht="15" x14ac:dyDescent="0.25">
      <c r="A339" s="44">
        <v>90035471</v>
      </c>
      <c r="B339" s="33" t="s">
        <v>244</v>
      </c>
      <c r="C339" s="45"/>
      <c r="D339" s="45"/>
      <c r="E339" s="45"/>
      <c r="F339" s="45"/>
      <c r="G339" s="15"/>
      <c r="H339" s="16"/>
      <c r="I339" s="17"/>
      <c r="J339" s="17"/>
      <c r="K339" s="15"/>
      <c r="L339" s="15"/>
      <c r="M339" s="18"/>
      <c r="N339" s="15"/>
      <c r="O339" s="456"/>
      <c r="P339" s="458">
        <v>753554.00915356795</v>
      </c>
      <c r="Q339" s="457"/>
      <c r="R339" s="457"/>
      <c r="S339" s="147">
        <v>753554.00915356795</v>
      </c>
      <c r="T339" s="42">
        <f t="shared" si="7"/>
        <v>62796</v>
      </c>
    </row>
    <row r="340" spans="1:20" ht="15" x14ac:dyDescent="0.25">
      <c r="A340" s="44">
        <v>90035481</v>
      </c>
      <c r="B340" s="33" t="s">
        <v>245</v>
      </c>
      <c r="C340" s="45"/>
      <c r="D340" s="45"/>
      <c r="E340" s="45"/>
      <c r="F340" s="45"/>
      <c r="G340" s="15"/>
      <c r="H340" s="16"/>
      <c r="I340" s="17"/>
      <c r="J340" s="17"/>
      <c r="K340" s="15"/>
      <c r="L340" s="15"/>
      <c r="M340" s="18"/>
      <c r="N340" s="15"/>
      <c r="O340" s="456"/>
      <c r="P340" s="458">
        <v>1759333.5084796241</v>
      </c>
      <c r="Q340" s="457"/>
      <c r="R340" s="457"/>
      <c r="S340" s="147">
        <v>1759333.5084796241</v>
      </c>
      <c r="T340" s="42">
        <f t="shared" si="7"/>
        <v>146611</v>
      </c>
    </row>
    <row r="341" spans="1:20" ht="15" x14ac:dyDescent="0.25">
      <c r="A341" s="44">
        <v>90035491</v>
      </c>
      <c r="B341" s="33" t="s">
        <v>246</v>
      </c>
      <c r="C341" s="45"/>
      <c r="D341" s="45"/>
      <c r="E341" s="45"/>
      <c r="F341" s="45"/>
      <c r="G341" s="15"/>
      <c r="H341" s="16"/>
      <c r="I341" s="17"/>
      <c r="J341" s="17"/>
      <c r="K341" s="15"/>
      <c r="L341" s="15"/>
      <c r="M341" s="18"/>
      <c r="N341" s="15"/>
      <c r="O341" s="456"/>
      <c r="P341" s="458">
        <v>1622292.1486197438</v>
      </c>
      <c r="Q341" s="457"/>
      <c r="R341" s="457"/>
      <c r="S341" s="147">
        <v>1622292.1486197438</v>
      </c>
      <c r="T341" s="42">
        <f t="shared" si="7"/>
        <v>135191</v>
      </c>
    </row>
    <row r="342" spans="1:20" ht="15" x14ac:dyDescent="0.25">
      <c r="A342" s="44">
        <v>90035501</v>
      </c>
      <c r="B342" s="33" t="s">
        <v>247</v>
      </c>
      <c r="C342" s="45"/>
      <c r="D342" s="45"/>
      <c r="E342" s="45"/>
      <c r="F342" s="45"/>
      <c r="G342" s="15"/>
      <c r="H342" s="16"/>
      <c r="I342" s="17"/>
      <c r="J342" s="17"/>
      <c r="K342" s="15"/>
      <c r="L342" s="15"/>
      <c r="M342" s="18"/>
      <c r="N342" s="15"/>
      <c r="O342" s="456"/>
      <c r="P342" s="458">
        <v>818778.75764384004</v>
      </c>
      <c r="Q342" s="457"/>
      <c r="R342" s="457"/>
      <c r="S342" s="147">
        <v>818778.75764384004</v>
      </c>
      <c r="T342" s="42">
        <f t="shared" si="7"/>
        <v>68232</v>
      </c>
    </row>
    <row r="343" spans="1:20" ht="15" x14ac:dyDescent="0.25">
      <c r="A343" s="44">
        <v>90035521</v>
      </c>
      <c r="B343" s="33" t="s">
        <v>248</v>
      </c>
      <c r="C343" s="45"/>
      <c r="D343" s="45"/>
      <c r="E343" s="45"/>
      <c r="F343" s="45"/>
      <c r="G343" s="15"/>
      <c r="H343" s="16"/>
      <c r="I343" s="17"/>
      <c r="J343" s="17"/>
      <c r="K343" s="15"/>
      <c r="L343" s="15"/>
      <c r="M343" s="18"/>
      <c r="N343" s="15"/>
      <c r="O343" s="456"/>
      <c r="P343" s="458">
        <v>3662855.3439409356</v>
      </c>
      <c r="Q343" s="457"/>
      <c r="R343" s="457"/>
      <c r="S343" s="147">
        <v>3662855.3439409356</v>
      </c>
      <c r="T343" s="42">
        <f t="shared" si="7"/>
        <v>305238</v>
      </c>
    </row>
    <row r="344" spans="1:20" ht="15" x14ac:dyDescent="0.25">
      <c r="A344" s="44">
        <v>90035531</v>
      </c>
      <c r="B344" s="33" t="s">
        <v>249</v>
      </c>
      <c r="C344" s="45"/>
      <c r="D344" s="45"/>
      <c r="E344" s="45"/>
      <c r="F344" s="45"/>
      <c r="G344" s="15"/>
      <c r="H344" s="16"/>
      <c r="I344" s="17"/>
      <c r="J344" s="17"/>
      <c r="K344" s="15"/>
      <c r="L344" s="15"/>
      <c r="M344" s="18"/>
      <c r="N344" s="15"/>
      <c r="O344" s="456"/>
      <c r="P344" s="458">
        <v>908983.19704528013</v>
      </c>
      <c r="Q344" s="457"/>
      <c r="R344" s="457"/>
      <c r="S344" s="147">
        <v>908983.19704528013</v>
      </c>
      <c r="T344" s="42">
        <f t="shared" si="7"/>
        <v>75749</v>
      </c>
    </row>
    <row r="345" spans="1:20" ht="15" x14ac:dyDescent="0.25">
      <c r="A345" s="44">
        <v>90035541</v>
      </c>
      <c r="B345" s="33" t="s">
        <v>250</v>
      </c>
      <c r="C345" s="45"/>
      <c r="D345" s="45"/>
      <c r="E345" s="45"/>
      <c r="F345" s="45"/>
      <c r="G345" s="15"/>
      <c r="H345" s="16"/>
      <c r="I345" s="17"/>
      <c r="J345" s="17"/>
      <c r="K345" s="15"/>
      <c r="L345" s="15"/>
      <c r="M345" s="18"/>
      <c r="N345" s="15"/>
      <c r="O345" s="456"/>
      <c r="P345" s="458">
        <v>1891656.4822785058</v>
      </c>
      <c r="Q345" s="457"/>
      <c r="R345" s="457"/>
      <c r="S345" s="147">
        <v>1891656.4822785058</v>
      </c>
      <c r="T345" s="42">
        <f t="shared" si="7"/>
        <v>157638</v>
      </c>
    </row>
    <row r="346" spans="1:20" ht="15" x14ac:dyDescent="0.25">
      <c r="A346" s="44">
        <v>90035551</v>
      </c>
      <c r="B346" s="33" t="s">
        <v>251</v>
      </c>
      <c r="C346" s="45"/>
      <c r="D346" s="45"/>
      <c r="E346" s="45"/>
      <c r="F346" s="45"/>
      <c r="G346" s="15"/>
      <c r="H346" s="16"/>
      <c r="I346" s="17"/>
      <c r="J346" s="17"/>
      <c r="K346" s="15"/>
      <c r="L346" s="15"/>
      <c r="M346" s="18"/>
      <c r="N346" s="15"/>
      <c r="O346" s="456"/>
      <c r="P346" s="458">
        <v>1310948.0566241585</v>
      </c>
      <c r="Q346" s="457"/>
      <c r="R346" s="457"/>
      <c r="S346" s="147">
        <v>1310948.0566241585</v>
      </c>
      <c r="T346" s="42">
        <f t="shared" si="7"/>
        <v>109246</v>
      </c>
    </row>
    <row r="347" spans="1:20" ht="15" x14ac:dyDescent="0.25">
      <c r="A347" s="46">
        <v>90036381</v>
      </c>
      <c r="B347" s="47" t="s">
        <v>252</v>
      </c>
      <c r="C347" s="48"/>
      <c r="D347" s="48"/>
      <c r="E347" s="48"/>
      <c r="F347" s="48"/>
      <c r="G347" s="15"/>
      <c r="H347" s="49"/>
      <c r="I347" s="50"/>
      <c r="J347" s="50"/>
      <c r="K347" s="15"/>
      <c r="L347" s="15"/>
      <c r="M347" s="51"/>
      <c r="N347" s="15"/>
      <c r="O347" s="456"/>
      <c r="P347" s="458">
        <v>1351678.830415424</v>
      </c>
      <c r="Q347" s="457"/>
      <c r="R347" s="457"/>
      <c r="S347" s="147">
        <v>1351678.830415424</v>
      </c>
      <c r="T347" s="42">
        <f t="shared" si="7"/>
        <v>112640</v>
      </c>
    </row>
    <row r="348" spans="1:20" ht="15" x14ac:dyDescent="0.25">
      <c r="A348" s="44">
        <v>90036811</v>
      </c>
      <c r="B348" s="33" t="s">
        <v>253</v>
      </c>
      <c r="C348" s="45"/>
      <c r="D348" s="45"/>
      <c r="E348" s="45"/>
      <c r="F348" s="45"/>
      <c r="G348" s="15"/>
      <c r="H348" s="16"/>
      <c r="I348" s="17"/>
      <c r="J348" s="17"/>
      <c r="K348" s="15"/>
      <c r="L348" s="15"/>
      <c r="M348" s="18"/>
      <c r="N348" s="15"/>
      <c r="O348" s="456"/>
      <c r="P348" s="458">
        <v>4455766.243885654</v>
      </c>
      <c r="Q348" s="457"/>
      <c r="R348" s="457"/>
      <c r="S348" s="147">
        <v>4455766.243885654</v>
      </c>
      <c r="T348" s="42">
        <f t="shared" si="7"/>
        <v>371314</v>
      </c>
    </row>
    <row r="349" spans="1:20" ht="15" x14ac:dyDescent="0.25">
      <c r="A349" s="44">
        <v>90037111</v>
      </c>
      <c r="B349" s="33" t="s">
        <v>254</v>
      </c>
      <c r="C349" s="45"/>
      <c r="D349" s="45"/>
      <c r="E349" s="45"/>
      <c r="F349" s="45"/>
      <c r="G349" s="15"/>
      <c r="H349" s="16"/>
      <c r="I349" s="17"/>
      <c r="J349" s="17"/>
      <c r="K349" s="15"/>
      <c r="L349" s="15"/>
      <c r="M349" s="18"/>
      <c r="N349" s="15"/>
      <c r="O349" s="456"/>
      <c r="P349" s="458">
        <v>62449.227277920007</v>
      </c>
      <c r="Q349" s="457"/>
      <c r="R349" s="457"/>
      <c r="S349" s="147">
        <v>62449.227277920007</v>
      </c>
      <c r="T349" s="42">
        <f t="shared" si="7"/>
        <v>5204</v>
      </c>
    </row>
    <row r="350" spans="1:20" ht="15" x14ac:dyDescent="0.25">
      <c r="A350" s="44">
        <v>90037151</v>
      </c>
      <c r="B350" s="33" t="s">
        <v>255</v>
      </c>
      <c r="C350" s="45"/>
      <c r="D350" s="45"/>
      <c r="E350" s="45"/>
      <c r="F350" s="45"/>
      <c r="G350" s="15"/>
      <c r="H350" s="16"/>
      <c r="I350" s="17"/>
      <c r="J350" s="17"/>
      <c r="K350" s="15"/>
      <c r="L350" s="15"/>
      <c r="M350" s="18"/>
      <c r="N350" s="15"/>
      <c r="O350" s="456"/>
      <c r="P350" s="458">
        <v>869362.63173895516</v>
      </c>
      <c r="Q350" s="457"/>
      <c r="R350" s="457"/>
      <c r="S350" s="147">
        <v>869362.63173895516</v>
      </c>
      <c r="T350" s="42">
        <f t="shared" si="7"/>
        <v>72447</v>
      </c>
    </row>
    <row r="351" spans="1:20" ht="15" x14ac:dyDescent="0.25">
      <c r="A351" s="44">
        <v>90037171</v>
      </c>
      <c r="B351" s="33" t="s">
        <v>256</v>
      </c>
      <c r="C351" s="45"/>
      <c r="D351" s="45"/>
      <c r="E351" s="45"/>
      <c r="F351" s="45"/>
      <c r="G351" s="15"/>
      <c r="H351" s="16"/>
      <c r="I351" s="17"/>
      <c r="J351" s="17"/>
      <c r="K351" s="15"/>
      <c r="L351" s="15"/>
      <c r="M351" s="18"/>
      <c r="N351" s="15"/>
      <c r="O351" s="456"/>
      <c r="P351" s="458">
        <v>740786.6115767489</v>
      </c>
      <c r="Q351" s="457"/>
      <c r="R351" s="457"/>
      <c r="S351" s="147">
        <v>740786.6115767489</v>
      </c>
      <c r="T351" s="42">
        <f t="shared" si="7"/>
        <v>61732</v>
      </c>
    </row>
    <row r="352" spans="1:20" ht="15" x14ac:dyDescent="0.25">
      <c r="A352" s="44">
        <v>90037181</v>
      </c>
      <c r="B352" s="33" t="s">
        <v>257</v>
      </c>
      <c r="C352" s="45"/>
      <c r="D352" s="45"/>
      <c r="E352" s="45"/>
      <c r="F352" s="45"/>
      <c r="G352" s="15"/>
      <c r="H352" s="16"/>
      <c r="I352" s="17"/>
      <c r="J352" s="17"/>
      <c r="K352" s="15"/>
      <c r="L352" s="15"/>
      <c r="M352" s="18"/>
      <c r="N352" s="15"/>
      <c r="O352" s="456"/>
      <c r="P352" s="458">
        <v>1764884.5509043285</v>
      </c>
      <c r="Q352" s="457"/>
      <c r="R352" s="457"/>
      <c r="S352" s="147">
        <v>1764884.5509043285</v>
      </c>
      <c r="T352" s="42">
        <f t="shared" si="7"/>
        <v>147074</v>
      </c>
    </row>
    <row r="353" spans="1:20" ht="15" x14ac:dyDescent="0.25">
      <c r="A353" s="44">
        <v>90037191</v>
      </c>
      <c r="B353" s="33" t="s">
        <v>258</v>
      </c>
      <c r="C353" s="45"/>
      <c r="D353" s="45"/>
      <c r="E353" s="45"/>
      <c r="F353" s="45"/>
      <c r="G353" s="15"/>
      <c r="H353" s="16"/>
      <c r="I353" s="17"/>
      <c r="J353" s="17"/>
      <c r="K353" s="15"/>
      <c r="L353" s="15"/>
      <c r="M353" s="18"/>
      <c r="N353" s="15"/>
      <c r="O353" s="456"/>
      <c r="P353" s="458">
        <v>1019795.8814484337</v>
      </c>
      <c r="Q353" s="457"/>
      <c r="R353" s="457"/>
      <c r="S353" s="147">
        <v>1019795.8814484337</v>
      </c>
      <c r="T353" s="42">
        <f t="shared" si="7"/>
        <v>84983</v>
      </c>
    </row>
    <row r="354" spans="1:20" ht="15" x14ac:dyDescent="0.25">
      <c r="A354" s="46">
        <v>90037251</v>
      </c>
      <c r="B354" s="47" t="s">
        <v>259</v>
      </c>
      <c r="C354" s="48"/>
      <c r="D354" s="48"/>
      <c r="E354" s="48"/>
      <c r="F354" s="48"/>
      <c r="G354" s="15"/>
      <c r="H354" s="49"/>
      <c r="I354" s="50"/>
      <c r="J354" s="50"/>
      <c r="K354" s="15"/>
      <c r="L354" s="15"/>
      <c r="M354" s="51"/>
      <c r="N354" s="15"/>
      <c r="O354" s="456"/>
      <c r="P354" s="458">
        <v>2203625.0665468704</v>
      </c>
      <c r="Q354" s="457"/>
      <c r="R354" s="457"/>
      <c r="S354" s="147">
        <v>2203625.0665468704</v>
      </c>
      <c r="T354" s="42">
        <f t="shared" si="7"/>
        <v>183635</v>
      </c>
    </row>
    <row r="355" spans="1:20" ht="15" x14ac:dyDescent="0.25">
      <c r="A355" s="44">
        <v>90037591</v>
      </c>
      <c r="B355" s="33" t="s">
        <v>260</v>
      </c>
      <c r="C355" s="45"/>
      <c r="D355" s="45"/>
      <c r="E355" s="45"/>
      <c r="F355" s="45"/>
      <c r="G355" s="15"/>
      <c r="H355" s="16"/>
      <c r="I355" s="17"/>
      <c r="J355" s="17"/>
      <c r="K355" s="15"/>
      <c r="L355" s="15"/>
      <c r="M355" s="18"/>
      <c r="N355" s="15"/>
      <c r="O355" s="456"/>
      <c r="P355" s="458">
        <v>2151028.9395728</v>
      </c>
      <c r="Q355" s="457"/>
      <c r="R355" s="457"/>
      <c r="S355" s="147">
        <v>2151028.9395728</v>
      </c>
      <c r="T355" s="42">
        <f t="shared" si="7"/>
        <v>179252</v>
      </c>
    </row>
    <row r="356" spans="1:20" ht="15" x14ac:dyDescent="0.25">
      <c r="A356" s="44">
        <v>90037841</v>
      </c>
      <c r="B356" s="33" t="s">
        <v>261</v>
      </c>
      <c r="C356" s="45"/>
      <c r="D356" s="45"/>
      <c r="E356" s="45"/>
      <c r="F356" s="45"/>
      <c r="G356" s="15"/>
      <c r="H356" s="16"/>
      <c r="I356" s="17"/>
      <c r="J356" s="17"/>
      <c r="K356" s="15"/>
      <c r="L356" s="15"/>
      <c r="M356" s="18"/>
      <c r="N356" s="15"/>
      <c r="O356" s="456"/>
      <c r="P356" s="458">
        <v>530471.491710776</v>
      </c>
      <c r="Q356" s="457"/>
      <c r="R356" s="457"/>
      <c r="S356" s="147">
        <v>530471.491710776</v>
      </c>
      <c r="T356" s="42">
        <f t="shared" si="7"/>
        <v>44206</v>
      </c>
    </row>
    <row r="357" spans="1:20" ht="15" x14ac:dyDescent="0.25">
      <c r="A357" s="44">
        <v>90037851</v>
      </c>
      <c r="B357" s="33" t="s">
        <v>262</v>
      </c>
      <c r="C357" s="45"/>
      <c r="D357" s="45"/>
      <c r="E357" s="45"/>
      <c r="F357" s="45"/>
      <c r="G357" s="15"/>
      <c r="H357" s="16"/>
      <c r="I357" s="17"/>
      <c r="J357" s="17"/>
      <c r="K357" s="15"/>
      <c r="L357" s="15"/>
      <c r="M357" s="18"/>
      <c r="N357" s="15"/>
      <c r="O357" s="456"/>
      <c r="P357" s="458">
        <v>532900.07277158403</v>
      </c>
      <c r="Q357" s="457"/>
      <c r="R357" s="457"/>
      <c r="S357" s="147">
        <v>532900.07277158403</v>
      </c>
      <c r="T357" s="42">
        <f t="shared" si="7"/>
        <v>44408</v>
      </c>
    </row>
    <row r="358" spans="1:20" ht="15" x14ac:dyDescent="0.25">
      <c r="A358" s="44">
        <v>90037861</v>
      </c>
      <c r="B358" s="33" t="s">
        <v>263</v>
      </c>
      <c r="C358" s="45"/>
      <c r="D358" s="45"/>
      <c r="E358" s="45"/>
      <c r="F358" s="45"/>
      <c r="G358" s="15"/>
      <c r="H358" s="16"/>
      <c r="I358" s="17"/>
      <c r="J358" s="17"/>
      <c r="K358" s="15"/>
      <c r="L358" s="15"/>
      <c r="M358" s="18"/>
      <c r="N358" s="15"/>
      <c r="O358" s="456"/>
      <c r="P358" s="458">
        <v>1257866.2134379267</v>
      </c>
      <c r="Q358" s="457"/>
      <c r="R358" s="457"/>
      <c r="S358" s="147">
        <v>1257866.2134379267</v>
      </c>
      <c r="T358" s="42">
        <f t="shared" si="7"/>
        <v>104822</v>
      </c>
    </row>
    <row r="359" spans="1:20" ht="15" x14ac:dyDescent="0.25">
      <c r="A359" s="44">
        <v>90037981</v>
      </c>
      <c r="B359" s="33" t="s">
        <v>264</v>
      </c>
      <c r="C359" s="45"/>
      <c r="D359" s="45"/>
      <c r="E359" s="45"/>
      <c r="F359" s="45"/>
      <c r="G359" s="15"/>
      <c r="H359" s="16"/>
      <c r="I359" s="17"/>
      <c r="J359" s="17"/>
      <c r="K359" s="15"/>
      <c r="L359" s="15"/>
      <c r="M359" s="18"/>
      <c r="N359" s="15"/>
      <c r="O359" s="456"/>
      <c r="P359" s="458">
        <v>1312960.3095031136</v>
      </c>
      <c r="Q359" s="457"/>
      <c r="R359" s="457"/>
      <c r="S359" s="147">
        <v>1312960.3095031136</v>
      </c>
      <c r="T359" s="42">
        <f t="shared" si="7"/>
        <v>109413</v>
      </c>
    </row>
    <row r="360" spans="1:20" ht="15" x14ac:dyDescent="0.25">
      <c r="A360" s="44">
        <v>90037991</v>
      </c>
      <c r="B360" s="33" t="s">
        <v>265</v>
      </c>
      <c r="C360" s="45"/>
      <c r="D360" s="45"/>
      <c r="E360" s="45"/>
      <c r="F360" s="45"/>
      <c r="G360" s="15"/>
      <c r="H360" s="16"/>
      <c r="I360" s="17"/>
      <c r="J360" s="17"/>
      <c r="K360" s="15"/>
      <c r="L360" s="15"/>
      <c r="M360" s="18"/>
      <c r="N360" s="15"/>
      <c r="O360" s="456"/>
      <c r="P360" s="458">
        <v>1024444.8794791233</v>
      </c>
      <c r="Q360" s="457"/>
      <c r="R360" s="457"/>
      <c r="S360" s="147">
        <v>1024444.8794791233</v>
      </c>
      <c r="T360" s="42">
        <f t="shared" si="7"/>
        <v>85370</v>
      </c>
    </row>
    <row r="361" spans="1:20" ht="15" x14ac:dyDescent="0.25">
      <c r="A361" s="44">
        <v>90038081</v>
      </c>
      <c r="B361" s="33" t="s">
        <v>266</v>
      </c>
      <c r="C361" s="45"/>
      <c r="D361" s="45"/>
      <c r="E361" s="45"/>
      <c r="F361" s="45"/>
      <c r="G361" s="15"/>
      <c r="H361" s="16"/>
      <c r="I361" s="17"/>
      <c r="J361" s="17"/>
      <c r="K361" s="15"/>
      <c r="L361" s="15"/>
      <c r="M361" s="18"/>
      <c r="N361" s="15"/>
      <c r="O361" s="456"/>
      <c r="P361" s="458">
        <v>756329.53036592016</v>
      </c>
      <c r="Q361" s="457"/>
      <c r="R361" s="457"/>
      <c r="S361" s="147">
        <v>756329.53036592016</v>
      </c>
      <c r="T361" s="42">
        <f t="shared" si="7"/>
        <v>63027</v>
      </c>
    </row>
    <row r="362" spans="1:20" ht="15" x14ac:dyDescent="0.25">
      <c r="A362" s="44">
        <v>90038581</v>
      </c>
      <c r="B362" s="33" t="s">
        <v>267</v>
      </c>
      <c r="C362" s="45"/>
      <c r="D362" s="45"/>
      <c r="E362" s="45"/>
      <c r="F362" s="45"/>
      <c r="G362" s="15"/>
      <c r="H362" s="16"/>
      <c r="I362" s="17"/>
      <c r="J362" s="17"/>
      <c r="K362" s="15"/>
      <c r="L362" s="15"/>
      <c r="M362" s="18"/>
      <c r="N362" s="15"/>
      <c r="O362" s="456"/>
      <c r="P362" s="458">
        <v>201225.28789552001</v>
      </c>
      <c r="Q362" s="457"/>
      <c r="R362" s="457"/>
      <c r="S362" s="147">
        <v>201225.28789552001</v>
      </c>
      <c r="T362" s="42">
        <f t="shared" si="7"/>
        <v>16769</v>
      </c>
    </row>
    <row r="363" spans="1:20" ht="15" x14ac:dyDescent="0.25">
      <c r="A363" s="44">
        <v>90038611</v>
      </c>
      <c r="B363" s="33" t="s">
        <v>268</v>
      </c>
      <c r="C363" s="45"/>
      <c r="D363" s="45"/>
      <c r="E363" s="45"/>
      <c r="F363" s="45"/>
      <c r="G363" s="15"/>
      <c r="H363" s="16"/>
      <c r="I363" s="17"/>
      <c r="J363" s="17"/>
      <c r="K363" s="15"/>
      <c r="L363" s="15"/>
      <c r="M363" s="18"/>
      <c r="N363" s="15"/>
      <c r="O363" s="456"/>
      <c r="P363" s="458">
        <v>431732.32458135352</v>
      </c>
      <c r="Q363" s="457"/>
      <c r="R363" s="457"/>
      <c r="S363" s="147">
        <v>431732.32458135352</v>
      </c>
      <c r="T363" s="42">
        <f t="shared" si="7"/>
        <v>35978</v>
      </c>
    </row>
    <row r="364" spans="1:20" ht="15" x14ac:dyDescent="0.25">
      <c r="A364" s="44">
        <v>90038691</v>
      </c>
      <c r="B364" s="33" t="s">
        <v>269</v>
      </c>
      <c r="C364" s="45"/>
      <c r="D364" s="45"/>
      <c r="E364" s="45"/>
      <c r="F364" s="45"/>
      <c r="G364" s="15"/>
      <c r="H364" s="16"/>
      <c r="I364" s="17"/>
      <c r="J364" s="17"/>
      <c r="K364" s="15"/>
      <c r="L364" s="15"/>
      <c r="M364" s="18"/>
      <c r="N364" s="15"/>
      <c r="O364" s="456"/>
      <c r="P364" s="458">
        <v>235919.30304992001</v>
      </c>
      <c r="Q364" s="457"/>
      <c r="R364" s="457"/>
      <c r="S364" s="147">
        <v>235919.30304992001</v>
      </c>
      <c r="T364" s="42">
        <f t="shared" si="7"/>
        <v>19660</v>
      </c>
    </row>
    <row r="365" spans="1:20" ht="15" x14ac:dyDescent="0.25">
      <c r="A365" s="44">
        <v>90053021</v>
      </c>
      <c r="B365" s="33" t="s">
        <v>270</v>
      </c>
      <c r="C365" s="45"/>
      <c r="D365" s="45"/>
      <c r="E365" s="45"/>
      <c r="F365" s="45"/>
      <c r="G365" s="15"/>
      <c r="H365" s="16"/>
      <c r="I365" s="17"/>
      <c r="J365" s="17"/>
      <c r="K365" s="15"/>
      <c r="L365" s="15"/>
      <c r="M365" s="18"/>
      <c r="N365" s="15"/>
      <c r="O365" s="456"/>
      <c r="P365" s="458">
        <v>44408.339397632008</v>
      </c>
      <c r="Q365" s="457"/>
      <c r="R365" s="457"/>
      <c r="S365" s="147">
        <v>44408.339397632008</v>
      </c>
      <c r="T365" s="42">
        <f t="shared" si="7"/>
        <v>3701</v>
      </c>
    </row>
    <row r="366" spans="1:20" ht="15" x14ac:dyDescent="0.25">
      <c r="A366" s="44">
        <v>90000842</v>
      </c>
      <c r="B366" s="33" t="s">
        <v>271</v>
      </c>
      <c r="C366" s="45"/>
      <c r="D366" s="45"/>
      <c r="E366" s="45"/>
      <c r="F366" s="45"/>
      <c r="G366" s="15"/>
      <c r="H366" s="16"/>
      <c r="I366" s="17"/>
      <c r="J366" s="17"/>
      <c r="K366" s="15"/>
      <c r="L366" s="15"/>
      <c r="M366" s="18"/>
      <c r="N366" s="15"/>
      <c r="O366" s="456"/>
      <c r="P366" s="458">
        <v>5036014.4834160004</v>
      </c>
      <c r="Q366" s="457"/>
      <c r="R366" s="457"/>
      <c r="S366" s="147">
        <v>5036014.4834160004</v>
      </c>
      <c r="T366" s="42">
        <f t="shared" si="7"/>
        <v>419668</v>
      </c>
    </row>
    <row r="367" spans="1:20" ht="15" x14ac:dyDescent="0.25">
      <c r="A367" s="44">
        <v>90000872</v>
      </c>
      <c r="B367" s="33" t="s">
        <v>272</v>
      </c>
      <c r="C367" s="45"/>
      <c r="D367" s="45"/>
      <c r="E367" s="45"/>
      <c r="F367" s="45"/>
      <c r="G367" s="15"/>
      <c r="H367" s="16"/>
      <c r="I367" s="17"/>
      <c r="J367" s="17"/>
      <c r="K367" s="15"/>
      <c r="L367" s="15"/>
      <c r="M367" s="18"/>
      <c r="N367" s="15"/>
      <c r="O367" s="456"/>
      <c r="P367" s="458">
        <v>3957818.8997200006</v>
      </c>
      <c r="Q367" s="457"/>
      <c r="R367" s="457"/>
      <c r="S367" s="147">
        <v>3957818.8997200006</v>
      </c>
      <c r="T367" s="42">
        <f t="shared" si="7"/>
        <v>329818</v>
      </c>
    </row>
    <row r="368" spans="1:20" ht="15" x14ac:dyDescent="0.25">
      <c r="A368" s="44">
        <v>90037822</v>
      </c>
      <c r="B368" s="33" t="s">
        <v>274</v>
      </c>
      <c r="C368" s="45"/>
      <c r="D368" s="45"/>
      <c r="E368" s="45"/>
      <c r="F368" s="45"/>
      <c r="G368" s="15"/>
      <c r="H368" s="16"/>
      <c r="I368" s="17"/>
      <c r="J368" s="17"/>
      <c r="K368" s="15"/>
      <c r="L368" s="15"/>
      <c r="M368" s="18"/>
      <c r="N368" s="15"/>
      <c r="O368" s="456"/>
      <c r="P368" s="458">
        <v>1508109.858976</v>
      </c>
      <c r="Q368" s="457"/>
      <c r="R368" s="457"/>
      <c r="S368" s="147">
        <v>1508109.858976</v>
      </c>
      <c r="T368" s="42">
        <f t="shared" si="7"/>
        <v>125676</v>
      </c>
    </row>
    <row r="369" spans="1:24" ht="15" x14ac:dyDescent="0.25">
      <c r="A369" s="44">
        <v>90038382</v>
      </c>
      <c r="B369" s="33" t="s">
        <v>275</v>
      </c>
      <c r="C369" s="45"/>
      <c r="D369" s="45"/>
      <c r="E369" s="45"/>
      <c r="F369" s="45"/>
      <c r="G369" s="15"/>
      <c r="H369" s="16"/>
      <c r="I369" s="17"/>
      <c r="J369" s="17"/>
      <c r="K369" s="15"/>
      <c r="L369" s="15"/>
      <c r="M369" s="18"/>
      <c r="N369" s="15"/>
      <c r="O369" s="456"/>
      <c r="P369" s="458">
        <v>2766829.3218720015</v>
      </c>
      <c r="Q369" s="457"/>
      <c r="R369" s="457"/>
      <c r="S369" s="147">
        <v>2766829.3218720015</v>
      </c>
      <c r="T369" s="42">
        <f t="shared" si="7"/>
        <v>230569</v>
      </c>
    </row>
    <row r="370" spans="1:24" s="54" customFormat="1" ht="15" x14ac:dyDescent="0.25">
      <c r="A370" s="46">
        <v>90053342</v>
      </c>
      <c r="B370" s="47" t="s">
        <v>273</v>
      </c>
      <c r="C370" s="48"/>
      <c r="D370" s="48"/>
      <c r="E370" s="48"/>
      <c r="F370" s="48"/>
      <c r="G370" s="15"/>
      <c r="H370" s="49"/>
      <c r="I370" s="50"/>
      <c r="J370" s="50"/>
      <c r="K370" s="15"/>
      <c r="L370" s="15"/>
      <c r="M370" s="51"/>
      <c r="N370" s="15"/>
      <c r="O370" s="456"/>
      <c r="P370" s="458">
        <v>1061747.8524799999</v>
      </c>
      <c r="Q370" s="457"/>
      <c r="R370" s="457"/>
      <c r="S370" s="147">
        <v>1061747.8524799999</v>
      </c>
      <c r="T370" s="42">
        <f t="shared" si="7"/>
        <v>88479</v>
      </c>
      <c r="U370" s="52"/>
      <c r="V370" s="53"/>
      <c r="W370" s="53"/>
      <c r="X370" s="53"/>
    </row>
    <row r="371" spans="1:24" ht="15" x14ac:dyDescent="0.25">
      <c r="A371" s="44">
        <v>90025016</v>
      </c>
      <c r="B371" s="33" t="s">
        <v>276</v>
      </c>
      <c r="C371" s="45"/>
      <c r="D371" s="45"/>
      <c r="E371" s="45"/>
      <c r="F371" s="45"/>
      <c r="G371" s="15"/>
      <c r="H371" s="16"/>
      <c r="I371" s="17"/>
      <c r="J371" s="17"/>
      <c r="K371" s="15"/>
      <c r="L371" s="15"/>
      <c r="M371" s="18"/>
      <c r="N371" s="15"/>
      <c r="O371" s="456"/>
      <c r="P371" s="458">
        <v>181861.09312000003</v>
      </c>
      <c r="Q371" s="457"/>
      <c r="R371" s="457"/>
      <c r="S371" s="147">
        <v>181861.09312000003</v>
      </c>
      <c r="T371" s="42">
        <f t="shared" si="7"/>
        <v>15155</v>
      </c>
    </row>
    <row r="372" spans="1:24" ht="15" x14ac:dyDescent="0.25">
      <c r="A372" s="44">
        <v>90025076</v>
      </c>
      <c r="B372" s="33" t="s">
        <v>277</v>
      </c>
      <c r="C372" s="45"/>
      <c r="D372" s="45"/>
      <c r="E372" s="56"/>
      <c r="F372" s="45"/>
      <c r="G372" s="15"/>
      <c r="H372" s="16"/>
      <c r="I372" s="17"/>
      <c r="J372" s="17"/>
      <c r="K372" s="15"/>
      <c r="L372" s="15"/>
      <c r="M372" s="18"/>
      <c r="N372" s="15"/>
      <c r="O372" s="456"/>
      <c r="P372" s="458">
        <v>230134.515632</v>
      </c>
      <c r="Q372" s="457"/>
      <c r="R372" s="457"/>
      <c r="S372" s="147">
        <v>230134.515632</v>
      </c>
      <c r="T372" s="42">
        <f t="shared" si="7"/>
        <v>19178</v>
      </c>
    </row>
    <row r="373" spans="1:24" ht="15" x14ac:dyDescent="0.25">
      <c r="A373" s="44">
        <v>90025136</v>
      </c>
      <c r="B373" s="33" t="s">
        <v>278</v>
      </c>
      <c r="C373" s="45"/>
      <c r="D373" s="45"/>
      <c r="E373" s="45"/>
      <c r="F373" s="45"/>
      <c r="G373" s="15"/>
      <c r="H373" s="16"/>
      <c r="I373" s="17"/>
      <c r="J373" s="17"/>
      <c r="K373" s="15"/>
      <c r="L373" s="15"/>
      <c r="M373" s="18"/>
      <c r="N373" s="15"/>
      <c r="O373" s="456"/>
      <c r="P373" s="458">
        <v>591048.55264000024</v>
      </c>
      <c r="Q373" s="457"/>
      <c r="R373" s="457"/>
      <c r="S373" s="147">
        <v>591048.55264000024</v>
      </c>
      <c r="T373" s="42">
        <f t="shared" si="7"/>
        <v>49254</v>
      </c>
    </row>
    <row r="374" spans="1:24" ht="15" x14ac:dyDescent="0.25">
      <c r="A374" s="44">
        <v>90054396</v>
      </c>
      <c r="B374" s="33" t="s">
        <v>279</v>
      </c>
      <c r="C374" s="45"/>
      <c r="D374" s="45"/>
      <c r="E374" s="45"/>
      <c r="F374" s="45"/>
      <c r="G374" s="15"/>
      <c r="H374" s="16"/>
      <c r="I374" s="17"/>
      <c r="J374" s="17"/>
      <c r="K374" s="15"/>
      <c r="L374" s="15"/>
      <c r="M374" s="18"/>
      <c r="N374" s="15"/>
      <c r="O374" s="456"/>
      <c r="P374" s="458">
        <v>223314.72464000003</v>
      </c>
      <c r="Q374" s="457"/>
      <c r="R374" s="457"/>
      <c r="S374" s="147">
        <v>223314.72464000003</v>
      </c>
      <c r="T374" s="42">
        <f t="shared" si="7"/>
        <v>18610</v>
      </c>
    </row>
    <row r="375" spans="1:24" ht="15" x14ac:dyDescent="0.25">
      <c r="A375" s="44">
        <v>90000837</v>
      </c>
      <c r="B375" s="33" t="s">
        <v>282</v>
      </c>
      <c r="C375" s="45"/>
      <c r="D375" s="45"/>
      <c r="E375" s="45"/>
      <c r="F375" s="45"/>
      <c r="G375" s="15"/>
      <c r="H375" s="16"/>
      <c r="I375" s="17"/>
      <c r="J375" s="17"/>
      <c r="K375" s="15"/>
      <c r="L375" s="15"/>
      <c r="M375" s="18"/>
      <c r="N375" s="15"/>
      <c r="O375" s="456"/>
      <c r="P375" s="458">
        <v>10290244.894795038</v>
      </c>
      <c r="Q375" s="457"/>
      <c r="R375" s="457"/>
      <c r="S375" s="147">
        <v>10290244.894795038</v>
      </c>
      <c r="T375" s="42">
        <f t="shared" si="7"/>
        <v>857520</v>
      </c>
    </row>
    <row r="376" spans="1:24" ht="15" x14ac:dyDescent="0.25">
      <c r="A376" s="44">
        <v>90002047</v>
      </c>
      <c r="B376" s="33" t="s">
        <v>283</v>
      </c>
      <c r="C376" s="45"/>
      <c r="D376" s="45"/>
      <c r="E376" s="45"/>
      <c r="F376" s="45"/>
      <c r="G376" s="15"/>
      <c r="H376" s="16"/>
      <c r="I376" s="17"/>
      <c r="J376" s="17"/>
      <c r="K376" s="15"/>
      <c r="L376" s="15"/>
      <c r="M376" s="18"/>
      <c r="N376" s="15"/>
      <c r="O376" s="456"/>
      <c r="P376" s="458">
        <v>6519768.7158451574</v>
      </c>
      <c r="Q376" s="457"/>
      <c r="R376" s="457"/>
      <c r="S376" s="147">
        <v>6519768.7158451574</v>
      </c>
      <c r="T376" s="42">
        <f t="shared" si="7"/>
        <v>543314</v>
      </c>
    </row>
    <row r="377" spans="1:24" ht="15" x14ac:dyDescent="0.25">
      <c r="A377" s="44">
        <v>90005997</v>
      </c>
      <c r="B377" s="33" t="s">
        <v>284</v>
      </c>
      <c r="C377" s="45"/>
      <c r="D377" s="45"/>
      <c r="E377" s="45"/>
      <c r="F377" s="45"/>
      <c r="G377" s="15"/>
      <c r="H377" s="16"/>
      <c r="I377" s="17"/>
      <c r="J377" s="17"/>
      <c r="K377" s="15"/>
      <c r="L377" s="15"/>
      <c r="M377" s="18"/>
      <c r="N377" s="15"/>
      <c r="O377" s="456"/>
      <c r="P377" s="458">
        <v>7294069.7460610569</v>
      </c>
      <c r="Q377" s="457"/>
      <c r="R377" s="457"/>
      <c r="S377" s="147">
        <v>7294069.7460610569</v>
      </c>
      <c r="T377" s="42">
        <f t="shared" si="7"/>
        <v>607839</v>
      </c>
    </row>
    <row r="378" spans="1:24" ht="15" x14ac:dyDescent="0.25">
      <c r="A378" s="46">
        <v>90008177</v>
      </c>
      <c r="B378" s="47" t="s">
        <v>285</v>
      </c>
      <c r="C378" s="48"/>
      <c r="D378" s="48"/>
      <c r="E378" s="48"/>
      <c r="F378" s="48"/>
      <c r="G378" s="15"/>
      <c r="H378" s="49"/>
      <c r="I378" s="50"/>
      <c r="J378" s="50"/>
      <c r="K378" s="15"/>
      <c r="L378" s="15"/>
      <c r="M378" s="51"/>
      <c r="N378" s="15"/>
      <c r="O378" s="456"/>
      <c r="P378" s="458">
        <v>5687042.9641092494</v>
      </c>
      <c r="Q378" s="457"/>
      <c r="R378" s="457"/>
      <c r="S378" s="147">
        <v>5687042.9641092494</v>
      </c>
      <c r="T378" s="42">
        <f t="shared" si="7"/>
        <v>473920</v>
      </c>
    </row>
    <row r="379" spans="1:24" ht="15" x14ac:dyDescent="0.25">
      <c r="A379" s="44">
        <v>90008367</v>
      </c>
      <c r="B379" s="33" t="s">
        <v>286</v>
      </c>
      <c r="C379" s="45"/>
      <c r="D379" s="45"/>
      <c r="E379" s="45"/>
      <c r="F379" s="45"/>
      <c r="G379" s="15"/>
      <c r="H379" s="16"/>
      <c r="I379" s="17"/>
      <c r="J379" s="17"/>
      <c r="K379" s="15"/>
      <c r="L379" s="15"/>
      <c r="M379" s="18"/>
      <c r="N379" s="15"/>
      <c r="O379" s="456"/>
      <c r="P379" s="458">
        <v>8257175.6067472007</v>
      </c>
      <c r="Q379" s="457"/>
      <c r="R379" s="457"/>
      <c r="S379" s="147">
        <v>8257175.6067472007</v>
      </c>
      <c r="T379" s="42">
        <f t="shared" si="7"/>
        <v>688098</v>
      </c>
    </row>
    <row r="380" spans="1:24" ht="15" x14ac:dyDescent="0.25">
      <c r="A380" s="44">
        <v>90008987</v>
      </c>
      <c r="B380" s="33" t="s">
        <v>287</v>
      </c>
      <c r="C380" s="45"/>
      <c r="D380" s="45"/>
      <c r="E380" s="45"/>
      <c r="F380" s="45"/>
      <c r="G380" s="15"/>
      <c r="H380" s="16"/>
      <c r="I380" s="17"/>
      <c r="J380" s="17"/>
      <c r="K380" s="15"/>
      <c r="L380" s="15"/>
      <c r="M380" s="18"/>
      <c r="N380" s="15"/>
      <c r="O380" s="456"/>
      <c r="P380" s="458">
        <v>4706104.3796337424</v>
      </c>
      <c r="Q380" s="457"/>
      <c r="R380" s="457"/>
      <c r="S380" s="147">
        <v>4706104.3796337424</v>
      </c>
      <c r="T380" s="42">
        <f t="shared" si="7"/>
        <v>392175</v>
      </c>
    </row>
    <row r="381" spans="1:24" ht="15" x14ac:dyDescent="0.25">
      <c r="A381" s="44">
        <v>90038737</v>
      </c>
      <c r="B381" s="33" t="s">
        <v>280</v>
      </c>
      <c r="C381" s="45"/>
      <c r="D381" s="45"/>
      <c r="E381" s="45"/>
      <c r="F381" s="45"/>
      <c r="G381" s="15"/>
      <c r="H381" s="16"/>
      <c r="I381" s="17"/>
      <c r="J381" s="17"/>
      <c r="K381" s="15"/>
      <c r="L381" s="15"/>
      <c r="M381" s="18"/>
      <c r="N381" s="15"/>
      <c r="O381" s="456"/>
      <c r="P381" s="458">
        <v>8792851.2007311359</v>
      </c>
      <c r="Q381" s="457"/>
      <c r="R381" s="457"/>
      <c r="S381" s="147">
        <v>8792851.2007311359</v>
      </c>
      <c r="T381" s="42">
        <f t="shared" si="7"/>
        <v>732738</v>
      </c>
    </row>
    <row r="382" spans="1:24" ht="15" x14ac:dyDescent="0.25">
      <c r="A382" s="44">
        <v>90042287</v>
      </c>
      <c r="B382" s="33" t="s">
        <v>288</v>
      </c>
      <c r="C382" s="45"/>
      <c r="D382" s="45"/>
      <c r="E382" s="45"/>
      <c r="F382" s="45"/>
      <c r="G382" s="15"/>
      <c r="H382" s="16"/>
      <c r="I382" s="17"/>
      <c r="J382" s="17"/>
      <c r="K382" s="15"/>
      <c r="L382" s="15"/>
      <c r="M382" s="18"/>
      <c r="N382" s="15"/>
      <c r="O382" s="456"/>
      <c r="P382" s="458">
        <v>4678141.0034192959</v>
      </c>
      <c r="Q382" s="457"/>
      <c r="R382" s="457"/>
      <c r="S382" s="147">
        <v>4678141.0034192959</v>
      </c>
      <c r="T382" s="42">
        <f t="shared" si="7"/>
        <v>389845</v>
      </c>
    </row>
    <row r="383" spans="1:24" x14ac:dyDescent="0.2">
      <c r="A383" s="57"/>
      <c r="B383" s="58"/>
      <c r="C383" s="59"/>
      <c r="D383" s="59"/>
      <c r="E383" s="59"/>
      <c r="F383" s="59"/>
      <c r="O383" s="146"/>
      <c r="P383" s="148"/>
      <c r="Q383" s="123"/>
      <c r="R383" s="123"/>
      <c r="S383" s="143"/>
      <c r="T383" s="28"/>
    </row>
    <row r="384" spans="1:24" x14ac:dyDescent="0.2">
      <c r="A384" s="57"/>
      <c r="B384" s="58"/>
      <c r="C384" s="59"/>
      <c r="D384" s="59"/>
      <c r="E384" s="59"/>
      <c r="F384" s="59"/>
      <c r="O384" s="146"/>
      <c r="P384" s="148"/>
      <c r="Q384" s="123"/>
      <c r="R384" s="123"/>
      <c r="S384" s="143"/>
      <c r="T384" s="28"/>
    </row>
    <row r="385" spans="1:20" x14ac:dyDescent="0.2">
      <c r="A385" s="57"/>
      <c r="B385" s="58"/>
      <c r="C385" s="59"/>
      <c r="D385" s="59"/>
      <c r="E385" s="59"/>
      <c r="F385" s="59"/>
      <c r="O385" s="146"/>
      <c r="P385" s="148"/>
      <c r="Q385" s="123"/>
      <c r="R385" s="123"/>
      <c r="S385" s="143"/>
      <c r="T385" s="28"/>
    </row>
    <row r="386" spans="1:20" x14ac:dyDescent="0.2">
      <c r="A386" s="57"/>
      <c r="B386" s="58"/>
      <c r="C386" s="59"/>
      <c r="D386" s="59"/>
      <c r="E386" s="59"/>
      <c r="F386" s="59"/>
      <c r="O386" s="146"/>
      <c r="P386" s="148"/>
      <c r="Q386" s="123"/>
      <c r="R386" s="123"/>
      <c r="S386" s="143"/>
      <c r="T386" s="28"/>
    </row>
    <row r="387" spans="1:20" x14ac:dyDescent="0.2">
      <c r="A387" s="57"/>
      <c r="B387" s="58"/>
      <c r="C387" s="59"/>
      <c r="D387" s="59"/>
      <c r="E387" s="59"/>
      <c r="F387" s="59"/>
      <c r="O387" s="146"/>
      <c r="P387" s="148"/>
      <c r="Q387" s="123"/>
      <c r="R387" s="123"/>
      <c r="S387" s="143"/>
      <c r="T387" s="28"/>
    </row>
    <row r="388" spans="1:20" x14ac:dyDescent="0.2">
      <c r="A388" s="62"/>
      <c r="O388" s="146"/>
      <c r="P388" s="148"/>
      <c r="Q388" s="123"/>
      <c r="R388" s="123"/>
      <c r="S388" s="143"/>
      <c r="T388" s="28"/>
    </row>
    <row r="389" spans="1:20" x14ac:dyDescent="0.2">
      <c r="A389" s="62"/>
      <c r="P389" s="148"/>
      <c r="S389" s="143"/>
    </row>
    <row r="390" spans="1:20" x14ac:dyDescent="0.2">
      <c r="A390" s="62"/>
      <c r="P390" s="148"/>
      <c r="S390" s="143"/>
    </row>
    <row r="391" spans="1:20" x14ac:dyDescent="0.2">
      <c r="A391" s="62"/>
      <c r="P391" s="148"/>
      <c r="S391" s="143"/>
    </row>
    <row r="392" spans="1:20" x14ac:dyDescent="0.2">
      <c r="A392" s="62"/>
      <c r="P392" s="148"/>
      <c r="S392" s="143"/>
    </row>
    <row r="393" spans="1:20" x14ac:dyDescent="0.2">
      <c r="A393" s="62"/>
      <c r="S393" s="143"/>
    </row>
    <row r="394" spans="1:20" x14ac:dyDescent="0.2">
      <c r="A394" s="62"/>
      <c r="S394" s="143"/>
    </row>
    <row r="395" spans="1:20" x14ac:dyDescent="0.2">
      <c r="A395" s="62"/>
      <c r="S395" s="143"/>
    </row>
    <row r="396" spans="1:20" x14ac:dyDescent="0.2">
      <c r="A396" s="62"/>
      <c r="S396" s="143"/>
    </row>
    <row r="397" spans="1:20" x14ac:dyDescent="0.2">
      <c r="A397" s="62"/>
      <c r="S397" s="143"/>
    </row>
    <row r="398" spans="1:20" x14ac:dyDescent="0.2">
      <c r="A398" s="63"/>
      <c r="S398" s="143"/>
    </row>
    <row r="399" spans="1:20" x14ac:dyDescent="0.2">
      <c r="A399" s="63"/>
      <c r="B399" s="64"/>
      <c r="S399" s="143"/>
    </row>
    <row r="400" spans="1:20" x14ac:dyDescent="0.2">
      <c r="A400" s="63"/>
      <c r="B400" s="65"/>
    </row>
    <row r="401" spans="1:6" x14ac:dyDescent="0.2">
      <c r="A401" s="63"/>
    </row>
    <row r="402" spans="1:6" x14ac:dyDescent="0.2">
      <c r="A402" s="63"/>
    </row>
    <row r="403" spans="1:6" x14ac:dyDescent="0.2">
      <c r="A403" s="63"/>
      <c r="C403" s="7"/>
      <c r="D403" s="7"/>
      <c r="E403" s="7"/>
      <c r="F403" s="7"/>
    </row>
    <row r="404" spans="1:6" x14ac:dyDescent="0.2">
      <c r="A404" s="63"/>
      <c r="B404" s="64"/>
      <c r="C404" s="7"/>
      <c r="D404" s="7"/>
      <c r="E404" s="7"/>
      <c r="F404" s="7"/>
    </row>
    <row r="405" spans="1:6" x14ac:dyDescent="0.2">
      <c r="A405" s="63"/>
      <c r="B405" s="66"/>
      <c r="C405" s="7"/>
      <c r="D405" s="7"/>
      <c r="E405" s="7"/>
      <c r="F405" s="7"/>
    </row>
    <row r="406" spans="1:6" x14ac:dyDescent="0.2">
      <c r="A406" s="67"/>
      <c r="B406" s="66"/>
      <c r="C406" s="7"/>
      <c r="D406" s="7"/>
      <c r="E406" s="7"/>
      <c r="F406" s="7"/>
    </row>
    <row r="407" spans="1:6" x14ac:dyDescent="0.2">
      <c r="A407" s="63"/>
      <c r="B407" s="64"/>
      <c r="C407" s="7"/>
      <c r="D407" s="7"/>
      <c r="E407" s="7"/>
      <c r="F407" s="7"/>
    </row>
    <row r="408" spans="1:6" x14ac:dyDescent="0.2">
      <c r="A408" s="63"/>
      <c r="C408" s="7"/>
      <c r="D408" s="7"/>
      <c r="E408" s="7"/>
      <c r="F408" s="7"/>
    </row>
    <row r="409" spans="1:6" x14ac:dyDescent="0.2">
      <c r="A409" s="63"/>
      <c r="C409" s="7"/>
      <c r="D409" s="7"/>
      <c r="E409" s="7"/>
      <c r="F409" s="7"/>
    </row>
    <row r="410" spans="1:6" x14ac:dyDescent="0.2">
      <c r="A410" s="67"/>
    </row>
    <row r="411" spans="1:6" x14ac:dyDescent="0.2">
      <c r="A411" s="63"/>
    </row>
    <row r="412" spans="1:6" x14ac:dyDescent="0.2">
      <c r="A412" s="63"/>
    </row>
    <row r="413" spans="1:6" x14ac:dyDescent="0.2">
      <c r="A413" s="63"/>
    </row>
    <row r="414" spans="1:6" x14ac:dyDescent="0.2">
      <c r="A414" s="63"/>
      <c r="B414" s="65"/>
    </row>
  </sheetData>
  <pageMargins left="0.51181102362204722" right="0.51181102362204722" top="0.55118110236220474" bottom="0.55118110236220474" header="0.31496062992125984" footer="0.31496062992125984"/>
  <pageSetup paperSize="9" scale="65" orientation="landscape" r:id="rId1"/>
  <ignoredErrors>
    <ignoredError sqref="S7:T7 S8:S382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06"/>
  <sheetViews>
    <sheetView zoomScale="70" zoomScaleNormal="70" workbookViewId="0">
      <pane xSplit="2" ySplit="6" topLeftCell="C7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 x14ac:dyDescent="0.25"/>
  <cols>
    <col min="1" max="1" width="15.625" style="157" customWidth="1"/>
    <col min="2" max="2" width="15.375" style="153" bestFit="1" customWidth="1"/>
    <col min="3" max="3" width="10.625" style="170" customWidth="1"/>
    <col min="4" max="10" width="10.625" style="162" customWidth="1"/>
    <col min="11" max="11" width="13.375" style="162" bestFit="1" customWidth="1"/>
    <col min="12" max="12" width="15.375" style="43" bestFit="1" customWidth="1"/>
    <col min="13" max="13" width="22.5" style="169" customWidth="1"/>
    <col min="14" max="14" width="13.5" style="161" bestFit="1" customWidth="1"/>
    <col min="15" max="16" width="15.5" style="161" bestFit="1" customWidth="1"/>
    <col min="17" max="17" width="13.875" style="161" bestFit="1" customWidth="1"/>
    <col min="18" max="18" width="15.875" style="161" bestFit="1" customWidth="1"/>
    <col min="19" max="21" width="15.5" style="161" bestFit="1" customWidth="1"/>
    <col min="22" max="22" width="27.125" style="171" customWidth="1"/>
    <col min="23" max="23" width="4.125" style="72" customWidth="1"/>
    <col min="24" max="24" width="17.5" style="72" customWidth="1"/>
    <col min="25" max="25" width="9" style="72" customWidth="1"/>
    <col min="26" max="26" width="9.125" style="72" customWidth="1"/>
    <col min="27" max="27" width="10" style="72" customWidth="1"/>
    <col min="28" max="28" width="9.5" style="72" customWidth="1"/>
    <col min="29" max="29" width="10" style="72" customWidth="1"/>
    <col min="30" max="30" width="9.625" style="72" customWidth="1"/>
    <col min="31" max="31" width="8.875" style="72" customWidth="1"/>
    <col min="32" max="32" width="8.625" style="72" bestFit="1" customWidth="1"/>
    <col min="33" max="33" width="9.375" style="72" customWidth="1"/>
    <col min="34" max="34" width="11.125" style="72" bestFit="1" customWidth="1"/>
    <col min="35" max="35" width="10.625" style="72" bestFit="1" customWidth="1"/>
    <col min="36" max="36" width="9.625" style="72" bestFit="1" customWidth="1"/>
    <col min="37" max="49" width="8.625" style="72"/>
  </cols>
  <sheetData>
    <row r="1" spans="1:49" ht="23.25" x14ac:dyDescent="0.35">
      <c r="A1" s="495" t="s">
        <v>402</v>
      </c>
      <c r="B1" s="154"/>
      <c r="C1" s="155"/>
      <c r="D1" s="156"/>
      <c r="E1" s="156"/>
      <c r="F1" s="156"/>
      <c r="H1" s="156"/>
      <c r="I1" s="156"/>
      <c r="J1" s="156"/>
      <c r="K1" s="156"/>
      <c r="M1" s="482" t="s">
        <v>415</v>
      </c>
      <c r="N1" s="241"/>
      <c r="O1" s="483"/>
      <c r="P1" s="483"/>
      <c r="Q1" s="483"/>
      <c r="R1" s="241"/>
      <c r="S1" s="484"/>
      <c r="T1" s="484"/>
      <c r="U1" s="485"/>
      <c r="V1" s="50"/>
      <c r="W1" s="52"/>
      <c r="Y1" s="74"/>
      <c r="Z1" s="74"/>
      <c r="AA1" s="74"/>
      <c r="AB1" s="74"/>
      <c r="AC1" s="74"/>
      <c r="AD1" s="74"/>
      <c r="AE1" s="74"/>
      <c r="AF1" s="74"/>
      <c r="AG1" s="74"/>
      <c r="AH1" s="75"/>
    </row>
    <row r="2" spans="1:49" x14ac:dyDescent="0.25">
      <c r="A2" s="153" t="s">
        <v>403</v>
      </c>
      <c r="C2" s="158"/>
      <c r="D2" s="159"/>
      <c r="E2" s="159"/>
      <c r="F2" s="159"/>
      <c r="G2" s="159"/>
      <c r="H2" s="159"/>
      <c r="I2" s="159"/>
      <c r="J2" s="159"/>
      <c r="K2" s="159"/>
      <c r="L2" s="160"/>
      <c r="M2" s="275" t="s">
        <v>416</v>
      </c>
      <c r="N2" s="275" t="s">
        <v>417</v>
      </c>
      <c r="O2" s="275" t="s">
        <v>418</v>
      </c>
      <c r="P2" s="275" t="s">
        <v>419</v>
      </c>
      <c r="Q2" s="275" t="s">
        <v>420</v>
      </c>
      <c r="R2" s="275" t="s">
        <v>421</v>
      </c>
      <c r="S2" s="262" t="s">
        <v>422</v>
      </c>
      <c r="T2" s="262" t="s">
        <v>423</v>
      </c>
      <c r="U2" s="262" t="s">
        <v>424</v>
      </c>
      <c r="V2" s="177"/>
    </row>
    <row r="3" spans="1:49" x14ac:dyDescent="0.25">
      <c r="A3" s="157" t="s">
        <v>291</v>
      </c>
      <c r="B3" s="486">
        <v>293</v>
      </c>
      <c r="I3" s="163"/>
      <c r="J3" s="43"/>
      <c r="K3" s="164"/>
      <c r="L3" s="165"/>
      <c r="M3" s="179">
        <v>8761.9500000000007</v>
      </c>
      <c r="N3" s="179">
        <v>9284.9</v>
      </c>
      <c r="O3" s="179">
        <v>7759.16</v>
      </c>
      <c r="P3" s="179">
        <v>13287.99</v>
      </c>
      <c r="Q3" s="179">
        <v>4264.3999999999996</v>
      </c>
      <c r="R3" s="179">
        <v>1039.29</v>
      </c>
      <c r="S3" s="179">
        <v>2072.39</v>
      </c>
      <c r="T3" s="179">
        <v>5802.73</v>
      </c>
      <c r="U3" s="179">
        <v>20092.53</v>
      </c>
      <c r="V3" s="178"/>
      <c r="X3" s="52"/>
      <c r="Y3" s="77"/>
      <c r="Z3" s="77"/>
      <c r="AA3" s="77"/>
      <c r="AB3" s="77"/>
      <c r="AC3" s="77"/>
      <c r="AD3" s="77"/>
      <c r="AE3" s="71"/>
      <c r="AF3" s="71"/>
      <c r="AG3" s="71"/>
      <c r="AH3" s="78"/>
    </row>
    <row r="4" spans="1:49" ht="25.35" customHeight="1" x14ac:dyDescent="0.25">
      <c r="A4" s="176"/>
      <c r="B4" s="176"/>
      <c r="C4" s="172" t="s">
        <v>405</v>
      </c>
      <c r="D4" s="173"/>
      <c r="E4" s="174"/>
      <c r="F4" s="174"/>
      <c r="G4" s="174"/>
      <c r="H4" s="174"/>
      <c r="I4" s="174"/>
      <c r="J4" s="174"/>
      <c r="K4" s="173"/>
      <c r="L4" s="175"/>
      <c r="M4" s="479" t="s">
        <v>425</v>
      </c>
      <c r="N4" s="480"/>
      <c r="O4" s="480"/>
      <c r="P4" s="480"/>
      <c r="Q4" s="480"/>
      <c r="R4" s="480"/>
      <c r="S4" s="480"/>
      <c r="T4" s="480"/>
      <c r="U4" s="480"/>
      <c r="V4" s="481"/>
      <c r="X4" s="79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82"/>
      <c r="AK4" s="83"/>
      <c r="AL4" s="84"/>
      <c r="AN4" s="81"/>
      <c r="AO4" s="85"/>
      <c r="AP4" s="85"/>
    </row>
    <row r="5" spans="1:49" s="274" customFormat="1" ht="42.75" x14ac:dyDescent="0.2">
      <c r="A5" s="258" t="s">
        <v>404</v>
      </c>
      <c r="B5" s="259" t="s">
        <v>293</v>
      </c>
      <c r="C5" s="260" t="s">
        <v>406</v>
      </c>
      <c r="D5" s="260" t="s">
        <v>407</v>
      </c>
      <c r="E5" s="260" t="s">
        <v>408</v>
      </c>
      <c r="F5" s="260" t="s">
        <v>409</v>
      </c>
      <c r="G5" s="260" t="s">
        <v>410</v>
      </c>
      <c r="H5" s="260" t="s">
        <v>411</v>
      </c>
      <c r="I5" s="260" t="s">
        <v>412</v>
      </c>
      <c r="J5" s="260" t="s">
        <v>413</v>
      </c>
      <c r="K5" s="261" t="s">
        <v>414</v>
      </c>
      <c r="L5" s="262" t="s">
        <v>400</v>
      </c>
      <c r="M5" s="263" t="s">
        <v>416</v>
      </c>
      <c r="N5" s="264" t="s">
        <v>417</v>
      </c>
      <c r="O5" s="264" t="s">
        <v>418</v>
      </c>
      <c r="P5" s="264" t="s">
        <v>419</v>
      </c>
      <c r="Q5" s="264" t="s">
        <v>420</v>
      </c>
      <c r="R5" s="264" t="s">
        <v>421</v>
      </c>
      <c r="S5" s="265" t="s">
        <v>422</v>
      </c>
      <c r="T5" s="265" t="s">
        <v>423</v>
      </c>
      <c r="U5" s="265" t="s">
        <v>424</v>
      </c>
      <c r="V5" s="266" t="s">
        <v>426</v>
      </c>
      <c r="W5" s="267"/>
      <c r="X5" s="268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70"/>
      <c r="AK5" s="271"/>
      <c r="AL5" s="272"/>
      <c r="AM5" s="267"/>
      <c r="AN5" s="267"/>
      <c r="AO5" s="273"/>
      <c r="AP5" s="273"/>
      <c r="AQ5" s="267"/>
      <c r="AR5" s="267"/>
      <c r="AS5" s="267"/>
      <c r="AT5" s="267"/>
      <c r="AU5" s="267"/>
      <c r="AV5" s="267"/>
      <c r="AW5" s="267"/>
    </row>
    <row r="6" spans="1:49" x14ac:dyDescent="0.25">
      <c r="B6" s="153" t="s">
        <v>400</v>
      </c>
      <c r="C6" s="47">
        <f>SUM(C7:C299)</f>
        <v>313132</v>
      </c>
      <c r="D6" s="47">
        <f t="shared" ref="D6:L6" si="0">SUM(D7:D299)</f>
        <v>59743</v>
      </c>
      <c r="E6" s="47">
        <f t="shared" si="0"/>
        <v>371796</v>
      </c>
      <c r="F6" s="47">
        <f t="shared" si="0"/>
        <v>181550</v>
      </c>
      <c r="G6" s="47">
        <f t="shared" si="0"/>
        <v>175552</v>
      </c>
      <c r="H6" s="47">
        <f t="shared" si="0"/>
        <v>3169147</v>
      </c>
      <c r="I6" s="47">
        <f t="shared" si="0"/>
        <v>702847</v>
      </c>
      <c r="J6" s="47">
        <f t="shared" si="0"/>
        <v>371474</v>
      </c>
      <c r="K6" s="47">
        <f t="shared" si="0"/>
        <v>150167</v>
      </c>
      <c r="L6" s="47">
        <f t="shared" si="0"/>
        <v>5495408</v>
      </c>
      <c r="M6" s="47">
        <f t="shared" ref="M6" si="1">SUM(M7:M299)</f>
        <v>2743646927.3999972</v>
      </c>
      <c r="N6" s="47">
        <f t="shared" ref="N6" si="2">SUM(N7:N299)</f>
        <v>554707780.69999981</v>
      </c>
      <c r="O6" s="47">
        <f t="shared" ref="O6" si="3">SUM(O7:O299)</f>
        <v>2884824651.3600011</v>
      </c>
      <c r="P6" s="47">
        <f t="shared" ref="P6" si="4">SUM(P7:P299)</f>
        <v>2412434584.4999986</v>
      </c>
      <c r="Q6" s="47">
        <f t="shared" ref="Q6" si="5">SUM(Q7:Q299)</f>
        <v>748623948.79999971</v>
      </c>
      <c r="R6" s="47">
        <f t="shared" ref="R6" si="6">SUM(R7:R299)</f>
        <v>3293662785.6299982</v>
      </c>
      <c r="S6" s="47">
        <f t="shared" ref="S6" si="7">SUM(S7:S299)</f>
        <v>1456573094.3300006</v>
      </c>
      <c r="T6" s="47">
        <f t="shared" ref="T6" si="8">SUM(T7:T299)</f>
        <v>2155563324.0200005</v>
      </c>
      <c r="U6" s="47">
        <f t="shared" ref="U6" si="9">SUM(U7:U299)</f>
        <v>3017234952.5100017</v>
      </c>
      <c r="V6" s="220">
        <f>SUM(V7:V299)</f>
        <v>19267272049.249981</v>
      </c>
      <c r="X6" s="79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49" x14ac:dyDescent="0.25">
      <c r="A7" s="157">
        <v>5</v>
      </c>
      <c r="B7" s="38" t="s">
        <v>1</v>
      </c>
      <c r="C7" s="166">
        <v>551</v>
      </c>
      <c r="D7" s="50">
        <v>101</v>
      </c>
      <c r="E7" s="50">
        <v>765</v>
      </c>
      <c r="F7" s="50">
        <v>359</v>
      </c>
      <c r="G7" s="50">
        <v>384</v>
      </c>
      <c r="H7" s="50">
        <v>4731</v>
      </c>
      <c r="I7" s="50">
        <v>1502</v>
      </c>
      <c r="J7" s="50">
        <v>782</v>
      </c>
      <c r="K7" s="50">
        <v>387</v>
      </c>
      <c r="L7" s="47">
        <v>9562</v>
      </c>
      <c r="M7" s="168">
        <v>4827834.45</v>
      </c>
      <c r="N7" s="168">
        <v>937774.89999999991</v>
      </c>
      <c r="O7" s="168">
        <v>5935757.3999999994</v>
      </c>
      <c r="P7" s="168">
        <v>4770388.41</v>
      </c>
      <c r="Q7" s="168">
        <v>1637529.5999999999</v>
      </c>
      <c r="R7" s="168">
        <v>4916880.99</v>
      </c>
      <c r="S7" s="168">
        <v>3112729.78</v>
      </c>
      <c r="T7" s="168">
        <v>4537734.8599999994</v>
      </c>
      <c r="U7" s="168">
        <v>7775809.1099999994</v>
      </c>
      <c r="V7" s="221">
        <v>38452439.5</v>
      </c>
      <c r="X7" s="52"/>
      <c r="Y7" s="86"/>
      <c r="Z7" s="86"/>
      <c r="AA7" s="86"/>
      <c r="AB7" s="86"/>
      <c r="AC7" s="86"/>
      <c r="AD7" s="86"/>
      <c r="AE7" s="86"/>
      <c r="AF7" s="86"/>
      <c r="AG7" s="86"/>
      <c r="AH7" s="86"/>
    </row>
    <row r="8" spans="1:49" x14ac:dyDescent="0.25">
      <c r="A8" s="157">
        <v>9</v>
      </c>
      <c r="B8" s="38" t="s">
        <v>2</v>
      </c>
      <c r="C8" s="166">
        <v>166</v>
      </c>
      <c r="D8" s="50">
        <v>33</v>
      </c>
      <c r="E8" s="50">
        <v>221</v>
      </c>
      <c r="F8" s="50">
        <v>97</v>
      </c>
      <c r="G8" s="50">
        <v>107</v>
      </c>
      <c r="H8" s="50">
        <v>1282</v>
      </c>
      <c r="I8" s="50">
        <v>319</v>
      </c>
      <c r="J8" s="50">
        <v>200</v>
      </c>
      <c r="K8" s="50">
        <v>94</v>
      </c>
      <c r="L8" s="47">
        <v>2519</v>
      </c>
      <c r="M8" s="168">
        <v>1454483.7000000002</v>
      </c>
      <c r="N8" s="168">
        <v>306401.7</v>
      </c>
      <c r="O8" s="168">
        <v>1714774.3599999999</v>
      </c>
      <c r="P8" s="168">
        <v>1288935.03</v>
      </c>
      <c r="Q8" s="168">
        <v>456290.8</v>
      </c>
      <c r="R8" s="168">
        <v>1332369.78</v>
      </c>
      <c r="S8" s="168">
        <v>661092.40999999992</v>
      </c>
      <c r="T8" s="168">
        <v>1160546</v>
      </c>
      <c r="U8" s="168">
        <v>1888697.8199999998</v>
      </c>
      <c r="V8" s="221">
        <v>10263591.6</v>
      </c>
      <c r="Y8" s="87"/>
      <c r="Z8" s="87"/>
      <c r="AA8" s="87"/>
      <c r="AB8" s="87"/>
      <c r="AC8" s="87"/>
      <c r="AD8" s="87"/>
      <c r="AE8" s="87"/>
      <c r="AF8" s="87"/>
      <c r="AG8" s="87"/>
      <c r="AH8" s="87"/>
      <c r="AK8" s="88"/>
      <c r="AL8" s="52"/>
      <c r="AM8" s="52"/>
      <c r="AN8" s="52"/>
      <c r="AO8" s="52"/>
    </row>
    <row r="9" spans="1:49" x14ac:dyDescent="0.25">
      <c r="A9" s="157">
        <v>10</v>
      </c>
      <c r="B9" s="38" t="s">
        <v>3</v>
      </c>
      <c r="C9" s="166">
        <v>683</v>
      </c>
      <c r="D9" s="50">
        <v>120</v>
      </c>
      <c r="E9" s="50">
        <v>822</v>
      </c>
      <c r="F9" s="50">
        <v>464</v>
      </c>
      <c r="G9" s="50">
        <v>391</v>
      </c>
      <c r="H9" s="50">
        <v>5789</v>
      </c>
      <c r="I9" s="50">
        <v>1749</v>
      </c>
      <c r="J9" s="50">
        <v>1017</v>
      </c>
      <c r="K9" s="50">
        <v>433</v>
      </c>
      <c r="L9" s="47">
        <v>11468</v>
      </c>
      <c r="M9" s="168">
        <v>5984411.8500000006</v>
      </c>
      <c r="N9" s="168">
        <v>1114188</v>
      </c>
      <c r="O9" s="168">
        <v>6378029.5199999996</v>
      </c>
      <c r="P9" s="168">
        <v>6165627.3600000003</v>
      </c>
      <c r="Q9" s="168">
        <v>1667380.4</v>
      </c>
      <c r="R9" s="168">
        <v>6016449.8099999996</v>
      </c>
      <c r="S9" s="168">
        <v>3624610.11</v>
      </c>
      <c r="T9" s="168">
        <v>5901376.4099999992</v>
      </c>
      <c r="U9" s="168">
        <v>8700065.4900000002</v>
      </c>
      <c r="V9" s="221">
        <v>45552138.949999996</v>
      </c>
      <c r="AK9" s="89"/>
      <c r="AL9" s="88"/>
      <c r="AM9" s="52"/>
      <c r="AN9" s="52"/>
      <c r="AO9" s="89"/>
      <c r="AP9" s="73"/>
    </row>
    <row r="10" spans="1:49" x14ac:dyDescent="0.25">
      <c r="A10" s="157">
        <v>16</v>
      </c>
      <c r="B10" s="38" t="s">
        <v>4</v>
      </c>
      <c r="C10" s="166">
        <v>334</v>
      </c>
      <c r="D10" s="50">
        <v>86</v>
      </c>
      <c r="E10" s="50">
        <v>510</v>
      </c>
      <c r="F10" s="50">
        <v>281</v>
      </c>
      <c r="G10" s="50">
        <v>235</v>
      </c>
      <c r="H10" s="50">
        <v>3966</v>
      </c>
      <c r="I10" s="50">
        <v>1571</v>
      </c>
      <c r="J10" s="50">
        <v>814</v>
      </c>
      <c r="K10" s="50">
        <v>286</v>
      </c>
      <c r="L10" s="47">
        <v>8083</v>
      </c>
      <c r="M10" s="168">
        <v>2926491.3000000003</v>
      </c>
      <c r="N10" s="168">
        <v>798501.4</v>
      </c>
      <c r="O10" s="168">
        <v>3957171.6</v>
      </c>
      <c r="P10" s="168">
        <v>3733925.19</v>
      </c>
      <c r="Q10" s="168">
        <v>1002133.9999999999</v>
      </c>
      <c r="R10" s="168">
        <v>4121824.1399999997</v>
      </c>
      <c r="S10" s="168">
        <v>3255724.69</v>
      </c>
      <c r="T10" s="168">
        <v>4723422.22</v>
      </c>
      <c r="U10" s="168">
        <v>5746463.5800000001</v>
      </c>
      <c r="V10" s="221">
        <v>30265658.119999997</v>
      </c>
      <c r="X10" s="90"/>
      <c r="Y10" s="77"/>
      <c r="Z10" s="77"/>
      <c r="AA10" s="77"/>
      <c r="AB10" s="77"/>
      <c r="AC10" s="77"/>
      <c r="AD10" s="77"/>
      <c r="AE10" s="71"/>
      <c r="AF10" s="71"/>
      <c r="AG10" s="91"/>
      <c r="AH10" s="91"/>
      <c r="AI10" s="87"/>
      <c r="AJ10" s="87"/>
      <c r="AK10" s="89"/>
      <c r="AL10" s="92"/>
    </row>
    <row r="11" spans="1:49" x14ac:dyDescent="0.25">
      <c r="A11" s="157">
        <v>18</v>
      </c>
      <c r="B11" s="38" t="s">
        <v>5</v>
      </c>
      <c r="C11" s="166">
        <v>320</v>
      </c>
      <c r="D11" s="50">
        <v>67</v>
      </c>
      <c r="E11" s="50">
        <v>443</v>
      </c>
      <c r="F11" s="50">
        <v>195</v>
      </c>
      <c r="G11" s="50">
        <v>200</v>
      </c>
      <c r="H11" s="50">
        <v>2748</v>
      </c>
      <c r="I11" s="50">
        <v>604</v>
      </c>
      <c r="J11" s="50">
        <v>273</v>
      </c>
      <c r="K11" s="50">
        <v>93</v>
      </c>
      <c r="L11" s="47">
        <v>4943</v>
      </c>
      <c r="M11" s="168">
        <v>2803824</v>
      </c>
      <c r="N11" s="168">
        <v>622088.29999999993</v>
      </c>
      <c r="O11" s="168">
        <v>3437307.88</v>
      </c>
      <c r="P11" s="168">
        <v>2591158.0499999998</v>
      </c>
      <c r="Q11" s="168">
        <v>852879.99999999988</v>
      </c>
      <c r="R11" s="168">
        <v>2855968.92</v>
      </c>
      <c r="S11" s="168">
        <v>1251723.5599999998</v>
      </c>
      <c r="T11" s="168">
        <v>1584145.2899999998</v>
      </c>
      <c r="U11" s="168">
        <v>1868605.2899999998</v>
      </c>
      <c r="V11" s="221">
        <v>17867701.289999999</v>
      </c>
      <c r="X11" s="93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94"/>
      <c r="AK11" s="92"/>
      <c r="AL11" s="92"/>
    </row>
    <row r="12" spans="1:49" x14ac:dyDescent="0.25">
      <c r="A12" s="157">
        <v>19</v>
      </c>
      <c r="B12" s="38" t="s">
        <v>6</v>
      </c>
      <c r="C12" s="166">
        <v>275</v>
      </c>
      <c r="D12" s="50">
        <v>44</v>
      </c>
      <c r="E12" s="50">
        <v>330</v>
      </c>
      <c r="F12" s="50">
        <v>173</v>
      </c>
      <c r="G12" s="50">
        <v>136</v>
      </c>
      <c r="H12" s="50">
        <v>2211</v>
      </c>
      <c r="I12" s="50">
        <v>472</v>
      </c>
      <c r="J12" s="50">
        <v>225</v>
      </c>
      <c r="K12" s="50">
        <v>75</v>
      </c>
      <c r="L12" s="47">
        <v>3941</v>
      </c>
      <c r="M12" s="168">
        <v>2409536.25</v>
      </c>
      <c r="N12" s="168">
        <v>408535.6</v>
      </c>
      <c r="O12" s="168">
        <v>2560522.7999999998</v>
      </c>
      <c r="P12" s="168">
        <v>2298822.27</v>
      </c>
      <c r="Q12" s="168">
        <v>579958.39999999991</v>
      </c>
      <c r="R12" s="168">
        <v>2297870.19</v>
      </c>
      <c r="S12" s="168">
        <v>978168.08</v>
      </c>
      <c r="T12" s="168">
        <v>1305614.25</v>
      </c>
      <c r="U12" s="168">
        <v>1506939.75</v>
      </c>
      <c r="V12" s="221">
        <v>14345967.59</v>
      </c>
      <c r="X12" s="93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94"/>
      <c r="AK12" s="95"/>
      <c r="AL12" s="92"/>
    </row>
    <row r="13" spans="1:49" x14ac:dyDescent="0.25">
      <c r="A13" s="157">
        <v>20</v>
      </c>
      <c r="B13" s="38" t="s">
        <v>7</v>
      </c>
      <c r="C13" s="166">
        <v>864</v>
      </c>
      <c r="D13" s="50">
        <v>200</v>
      </c>
      <c r="E13" s="50">
        <v>1320</v>
      </c>
      <c r="F13" s="50">
        <v>688</v>
      </c>
      <c r="G13" s="50">
        <v>572</v>
      </c>
      <c r="H13" s="50">
        <v>8960</v>
      </c>
      <c r="I13" s="50">
        <v>2312</v>
      </c>
      <c r="J13" s="50">
        <v>1079</v>
      </c>
      <c r="K13" s="50">
        <v>480</v>
      </c>
      <c r="L13" s="47">
        <v>16475</v>
      </c>
      <c r="M13" s="168">
        <v>7570324.8000000007</v>
      </c>
      <c r="N13" s="168">
        <v>1856980</v>
      </c>
      <c r="O13" s="168">
        <v>10242091.199999999</v>
      </c>
      <c r="P13" s="168">
        <v>9142137.1199999992</v>
      </c>
      <c r="Q13" s="168">
        <v>2439236.7999999998</v>
      </c>
      <c r="R13" s="168">
        <v>9312038.4000000004</v>
      </c>
      <c r="S13" s="168">
        <v>4791365.68</v>
      </c>
      <c r="T13" s="168">
        <v>6261145.6699999999</v>
      </c>
      <c r="U13" s="168">
        <v>9644414.3999999985</v>
      </c>
      <c r="V13" s="221">
        <v>61259734.07</v>
      </c>
      <c r="X13" s="96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94"/>
      <c r="AK13" s="95"/>
      <c r="AL13" s="92"/>
    </row>
    <row r="14" spans="1:49" x14ac:dyDescent="0.25">
      <c r="A14" s="157">
        <v>46</v>
      </c>
      <c r="B14" s="38" t="s">
        <v>8</v>
      </c>
      <c r="C14" s="166">
        <v>50</v>
      </c>
      <c r="D14" s="50">
        <v>13</v>
      </c>
      <c r="E14" s="50">
        <v>71</v>
      </c>
      <c r="F14" s="50">
        <v>38</v>
      </c>
      <c r="G14" s="50">
        <v>32</v>
      </c>
      <c r="H14" s="50">
        <v>642</v>
      </c>
      <c r="I14" s="50">
        <v>277</v>
      </c>
      <c r="J14" s="50">
        <v>166</v>
      </c>
      <c r="K14" s="50">
        <v>72</v>
      </c>
      <c r="L14" s="47">
        <v>1361</v>
      </c>
      <c r="M14" s="168">
        <v>438097.50000000006</v>
      </c>
      <c r="N14" s="168">
        <v>120703.7</v>
      </c>
      <c r="O14" s="168">
        <v>550900.36</v>
      </c>
      <c r="P14" s="168">
        <v>504943.62</v>
      </c>
      <c r="Q14" s="168">
        <v>136460.79999999999</v>
      </c>
      <c r="R14" s="168">
        <v>667224.17999999993</v>
      </c>
      <c r="S14" s="168">
        <v>574052.02999999991</v>
      </c>
      <c r="T14" s="168">
        <v>963253.17999999993</v>
      </c>
      <c r="U14" s="168">
        <v>1446662.16</v>
      </c>
      <c r="V14" s="221">
        <v>5402297.5300000003</v>
      </c>
      <c r="X14" s="93"/>
      <c r="Y14" s="87"/>
      <c r="Z14" s="87"/>
      <c r="AA14" s="87"/>
      <c r="AB14" s="87"/>
      <c r="AC14" s="87"/>
      <c r="AD14" s="87"/>
      <c r="AE14" s="87"/>
      <c r="AF14" s="87"/>
      <c r="AG14" s="87"/>
      <c r="AH14" s="97"/>
      <c r="AI14" s="87"/>
      <c r="AJ14" s="94"/>
      <c r="AK14" s="95"/>
      <c r="AL14" s="92"/>
    </row>
    <row r="15" spans="1:49" x14ac:dyDescent="0.25">
      <c r="A15" s="157">
        <v>47</v>
      </c>
      <c r="B15" s="38" t="s">
        <v>295</v>
      </c>
      <c r="C15" s="166">
        <v>68</v>
      </c>
      <c r="D15" s="50">
        <v>15</v>
      </c>
      <c r="E15" s="50">
        <v>124</v>
      </c>
      <c r="F15" s="50">
        <v>40</v>
      </c>
      <c r="G15" s="50">
        <v>44</v>
      </c>
      <c r="H15" s="50">
        <v>1021</v>
      </c>
      <c r="I15" s="50">
        <v>344</v>
      </c>
      <c r="J15" s="50">
        <v>135</v>
      </c>
      <c r="K15" s="50">
        <v>47</v>
      </c>
      <c r="L15" s="47">
        <v>1838</v>
      </c>
      <c r="M15" s="168">
        <v>595812.60000000009</v>
      </c>
      <c r="N15" s="168">
        <v>139273.5</v>
      </c>
      <c r="O15" s="168">
        <v>962135.84</v>
      </c>
      <c r="P15" s="168">
        <v>531519.6</v>
      </c>
      <c r="Q15" s="168">
        <v>187633.59999999998</v>
      </c>
      <c r="R15" s="168">
        <v>1061115.0899999999</v>
      </c>
      <c r="S15" s="168">
        <v>712902.15999999992</v>
      </c>
      <c r="T15" s="168">
        <v>783368.54999999993</v>
      </c>
      <c r="U15" s="168">
        <v>944348.90999999992</v>
      </c>
      <c r="V15" s="221">
        <v>5918109.8499999996</v>
      </c>
      <c r="X15" s="93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94"/>
      <c r="AK15" s="98"/>
      <c r="AN15" s="88"/>
    </row>
    <row r="16" spans="1:49" x14ac:dyDescent="0.25">
      <c r="A16" s="157">
        <v>49</v>
      </c>
      <c r="B16" s="38" t="s">
        <v>296</v>
      </c>
      <c r="C16" s="166">
        <v>20673</v>
      </c>
      <c r="D16" s="50">
        <v>3936</v>
      </c>
      <c r="E16" s="50">
        <v>22948</v>
      </c>
      <c r="F16" s="50">
        <v>10756</v>
      </c>
      <c r="G16" s="50">
        <v>9990</v>
      </c>
      <c r="H16" s="50">
        <v>178502</v>
      </c>
      <c r="I16" s="50">
        <v>25740</v>
      </c>
      <c r="J16" s="50">
        <v>12854</v>
      </c>
      <c r="K16" s="50">
        <v>4332</v>
      </c>
      <c r="L16" s="47">
        <v>289731</v>
      </c>
      <c r="M16" s="168">
        <v>181135792.35000002</v>
      </c>
      <c r="N16" s="168">
        <v>36545366.399999999</v>
      </c>
      <c r="O16" s="168">
        <v>178057203.68000001</v>
      </c>
      <c r="P16" s="168">
        <v>142925620.44</v>
      </c>
      <c r="Q16" s="168">
        <v>42601356</v>
      </c>
      <c r="R16" s="168">
        <v>185515343.57999998</v>
      </c>
      <c r="S16" s="168">
        <v>53343318.599999994</v>
      </c>
      <c r="T16" s="168">
        <v>74588291.420000002</v>
      </c>
      <c r="U16" s="168">
        <v>87040839.959999993</v>
      </c>
      <c r="V16" s="221">
        <v>981753132.43000007</v>
      </c>
      <c r="X16" s="93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94"/>
    </row>
    <row r="17" spans="1:37" x14ac:dyDescent="0.25">
      <c r="A17" s="157">
        <v>50</v>
      </c>
      <c r="B17" s="38" t="s">
        <v>9</v>
      </c>
      <c r="C17" s="166">
        <v>623</v>
      </c>
      <c r="D17" s="50">
        <v>124</v>
      </c>
      <c r="E17" s="50">
        <v>789</v>
      </c>
      <c r="F17" s="50">
        <v>435</v>
      </c>
      <c r="G17" s="50">
        <v>385</v>
      </c>
      <c r="H17" s="50">
        <v>6032</v>
      </c>
      <c r="I17" s="50">
        <v>1810</v>
      </c>
      <c r="J17" s="50">
        <v>991</v>
      </c>
      <c r="K17" s="50">
        <v>443</v>
      </c>
      <c r="L17" s="47">
        <v>11632</v>
      </c>
      <c r="M17" s="168">
        <v>5458694.8500000006</v>
      </c>
      <c r="N17" s="168">
        <v>1151327.5999999999</v>
      </c>
      <c r="O17" s="168">
        <v>6121977.2400000002</v>
      </c>
      <c r="P17" s="168">
        <v>5780275.6499999994</v>
      </c>
      <c r="Q17" s="168">
        <v>1641793.9999999998</v>
      </c>
      <c r="R17" s="168">
        <v>6268997.2799999993</v>
      </c>
      <c r="S17" s="168">
        <v>3751025.9</v>
      </c>
      <c r="T17" s="168">
        <v>5750505.4299999997</v>
      </c>
      <c r="U17" s="168">
        <v>8900990.7899999991</v>
      </c>
      <c r="V17" s="221">
        <v>44825588.739999995</v>
      </c>
      <c r="X17" s="93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94"/>
      <c r="AK17" s="66"/>
    </row>
    <row r="18" spans="1:37" x14ac:dyDescent="0.25">
      <c r="A18" s="157">
        <v>51</v>
      </c>
      <c r="B18" s="38" t="s">
        <v>297</v>
      </c>
      <c r="C18" s="166">
        <v>550</v>
      </c>
      <c r="D18" s="50">
        <v>106</v>
      </c>
      <c r="E18" s="50">
        <v>728</v>
      </c>
      <c r="F18" s="50">
        <v>354</v>
      </c>
      <c r="G18" s="50">
        <v>305</v>
      </c>
      <c r="H18" s="50">
        <v>4923</v>
      </c>
      <c r="I18" s="50">
        <v>1464</v>
      </c>
      <c r="J18" s="50">
        <v>718</v>
      </c>
      <c r="K18" s="50">
        <v>254</v>
      </c>
      <c r="L18" s="47">
        <v>9402</v>
      </c>
      <c r="M18" s="168">
        <v>4819072.5</v>
      </c>
      <c r="N18" s="168">
        <v>984199.39999999991</v>
      </c>
      <c r="O18" s="168">
        <v>5648668.4799999995</v>
      </c>
      <c r="P18" s="168">
        <v>4703948.46</v>
      </c>
      <c r="Q18" s="168">
        <v>1300642</v>
      </c>
      <c r="R18" s="168">
        <v>5116424.67</v>
      </c>
      <c r="S18" s="168">
        <v>3033978.96</v>
      </c>
      <c r="T18" s="168">
        <v>4166360.1399999997</v>
      </c>
      <c r="U18" s="168">
        <v>5103502.62</v>
      </c>
      <c r="V18" s="221">
        <v>34876797.229999997</v>
      </c>
      <c r="X18" s="93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94"/>
      <c r="AK18" s="88"/>
    </row>
    <row r="19" spans="1:37" x14ac:dyDescent="0.25">
      <c r="A19" s="157">
        <v>52</v>
      </c>
      <c r="B19" s="38" t="s">
        <v>10</v>
      </c>
      <c r="C19" s="166">
        <v>122</v>
      </c>
      <c r="D19" s="50">
        <v>36</v>
      </c>
      <c r="E19" s="50">
        <v>186</v>
      </c>
      <c r="F19" s="50">
        <v>76</v>
      </c>
      <c r="G19" s="50">
        <v>91</v>
      </c>
      <c r="H19" s="50">
        <v>1221</v>
      </c>
      <c r="I19" s="50">
        <v>366</v>
      </c>
      <c r="J19" s="50">
        <v>221</v>
      </c>
      <c r="K19" s="50">
        <v>106</v>
      </c>
      <c r="L19" s="47">
        <v>2425</v>
      </c>
      <c r="M19" s="168">
        <v>1068957.9000000001</v>
      </c>
      <c r="N19" s="168">
        <v>334256.39999999997</v>
      </c>
      <c r="O19" s="168">
        <v>1443203.76</v>
      </c>
      <c r="P19" s="168">
        <v>1009887.24</v>
      </c>
      <c r="Q19" s="168">
        <v>388060.39999999997</v>
      </c>
      <c r="R19" s="168">
        <v>1268973.0899999999</v>
      </c>
      <c r="S19" s="168">
        <v>758494.74</v>
      </c>
      <c r="T19" s="168">
        <v>1282403.3299999998</v>
      </c>
      <c r="U19" s="168">
        <v>2129808.1799999997</v>
      </c>
      <c r="V19" s="221">
        <v>9684045.0399999991</v>
      </c>
      <c r="X19" s="52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94"/>
      <c r="AK19" s="88"/>
    </row>
    <row r="20" spans="1:37" x14ac:dyDescent="0.25">
      <c r="A20" s="157">
        <v>61</v>
      </c>
      <c r="B20" s="38" t="s">
        <v>11</v>
      </c>
      <c r="C20" s="166">
        <v>694</v>
      </c>
      <c r="D20" s="50">
        <v>148</v>
      </c>
      <c r="E20" s="50">
        <v>903</v>
      </c>
      <c r="F20" s="50">
        <v>489</v>
      </c>
      <c r="G20" s="50">
        <v>519</v>
      </c>
      <c r="H20" s="50">
        <v>8928</v>
      </c>
      <c r="I20" s="50">
        <v>2949</v>
      </c>
      <c r="J20" s="50">
        <v>1610</v>
      </c>
      <c r="K20" s="50">
        <v>661</v>
      </c>
      <c r="L20" s="47">
        <v>16901</v>
      </c>
      <c r="M20" s="168">
        <v>6080793.3000000007</v>
      </c>
      <c r="N20" s="168">
        <v>1374165.2</v>
      </c>
      <c r="O20" s="168">
        <v>7006521.4799999995</v>
      </c>
      <c r="P20" s="168">
        <v>6497827.1100000003</v>
      </c>
      <c r="Q20" s="168">
        <v>2213223.5999999996</v>
      </c>
      <c r="R20" s="168">
        <v>9278781.1199999992</v>
      </c>
      <c r="S20" s="168">
        <v>6111478.1099999994</v>
      </c>
      <c r="T20" s="168">
        <v>9342395.2999999989</v>
      </c>
      <c r="U20" s="168">
        <v>13281162.33</v>
      </c>
      <c r="V20" s="221">
        <v>61186347.54999999</v>
      </c>
      <c r="X20" s="88"/>
      <c r="Y20" s="87"/>
      <c r="Z20" s="87"/>
      <c r="AA20" s="87"/>
      <c r="AB20" s="87"/>
      <c r="AC20" s="87"/>
      <c r="AD20" s="87"/>
      <c r="AE20" s="87"/>
      <c r="AF20" s="87"/>
      <c r="AG20" s="87"/>
      <c r="AH20" s="99"/>
      <c r="AI20" s="87"/>
      <c r="AJ20" s="94"/>
    </row>
    <row r="21" spans="1:37" x14ac:dyDescent="0.25">
      <c r="A21" s="157">
        <v>69</v>
      </c>
      <c r="B21" s="38" t="s">
        <v>12</v>
      </c>
      <c r="C21" s="166">
        <v>461</v>
      </c>
      <c r="D21" s="50">
        <v>78</v>
      </c>
      <c r="E21" s="50">
        <v>561</v>
      </c>
      <c r="F21" s="50">
        <v>317</v>
      </c>
      <c r="G21" s="50">
        <v>293</v>
      </c>
      <c r="H21" s="50">
        <v>3587</v>
      </c>
      <c r="I21" s="50">
        <v>1008</v>
      </c>
      <c r="J21" s="50">
        <v>491</v>
      </c>
      <c r="K21" s="50">
        <v>214</v>
      </c>
      <c r="L21" s="47">
        <v>7010</v>
      </c>
      <c r="M21" s="168">
        <v>4039258.95</v>
      </c>
      <c r="N21" s="168">
        <v>724222.2</v>
      </c>
      <c r="O21" s="168">
        <v>4352888.76</v>
      </c>
      <c r="P21" s="168">
        <v>4212292.83</v>
      </c>
      <c r="Q21" s="168">
        <v>1249469.2</v>
      </c>
      <c r="R21" s="168">
        <v>3727933.23</v>
      </c>
      <c r="S21" s="168">
        <v>2088969.1199999999</v>
      </c>
      <c r="T21" s="168">
        <v>2849140.4299999997</v>
      </c>
      <c r="U21" s="168">
        <v>4299801.42</v>
      </c>
      <c r="V21" s="221">
        <v>27543976.140000001</v>
      </c>
      <c r="X21" s="88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94"/>
    </row>
    <row r="22" spans="1:37" x14ac:dyDescent="0.25">
      <c r="A22" s="157">
        <v>71</v>
      </c>
      <c r="B22" s="38" t="s">
        <v>13</v>
      </c>
      <c r="C22" s="166">
        <v>481</v>
      </c>
      <c r="D22" s="50">
        <v>99</v>
      </c>
      <c r="E22" s="50">
        <v>596</v>
      </c>
      <c r="F22" s="50">
        <v>301</v>
      </c>
      <c r="G22" s="50">
        <v>289</v>
      </c>
      <c r="H22" s="50">
        <v>3424</v>
      </c>
      <c r="I22" s="50">
        <v>919</v>
      </c>
      <c r="J22" s="50">
        <v>446</v>
      </c>
      <c r="K22" s="50">
        <v>203</v>
      </c>
      <c r="L22" s="47">
        <v>6758</v>
      </c>
      <c r="M22" s="168">
        <v>4214497.95</v>
      </c>
      <c r="N22" s="168">
        <v>919205.1</v>
      </c>
      <c r="O22" s="168">
        <v>4624459.3600000003</v>
      </c>
      <c r="P22" s="168">
        <v>3999684.9899999998</v>
      </c>
      <c r="Q22" s="168">
        <v>1232411.5999999999</v>
      </c>
      <c r="R22" s="168">
        <v>3558528.96</v>
      </c>
      <c r="S22" s="168">
        <v>1904526.41</v>
      </c>
      <c r="T22" s="168">
        <v>2588017.5799999996</v>
      </c>
      <c r="U22" s="168">
        <v>4078783.59</v>
      </c>
      <c r="V22" s="221">
        <v>27120115.539999999</v>
      </c>
      <c r="X22" s="88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94"/>
    </row>
    <row r="23" spans="1:37" x14ac:dyDescent="0.25">
      <c r="A23" s="157">
        <v>72</v>
      </c>
      <c r="B23" s="38" t="s">
        <v>298</v>
      </c>
      <c r="C23" s="166">
        <v>48</v>
      </c>
      <c r="D23" s="50">
        <v>10</v>
      </c>
      <c r="E23" s="50">
        <v>53</v>
      </c>
      <c r="F23" s="50">
        <v>26</v>
      </c>
      <c r="G23" s="50">
        <v>20</v>
      </c>
      <c r="H23" s="50">
        <v>436</v>
      </c>
      <c r="I23" s="50">
        <v>210</v>
      </c>
      <c r="J23" s="50">
        <v>126</v>
      </c>
      <c r="K23" s="50">
        <v>30</v>
      </c>
      <c r="L23" s="47">
        <v>959</v>
      </c>
      <c r="M23" s="168">
        <v>420573.60000000003</v>
      </c>
      <c r="N23" s="168">
        <v>92849</v>
      </c>
      <c r="O23" s="168">
        <v>411235.48</v>
      </c>
      <c r="P23" s="168">
        <v>345487.74</v>
      </c>
      <c r="Q23" s="168">
        <v>85288</v>
      </c>
      <c r="R23" s="168">
        <v>453130.44</v>
      </c>
      <c r="S23" s="168">
        <v>435201.89999999997</v>
      </c>
      <c r="T23" s="168">
        <v>731143.98</v>
      </c>
      <c r="U23" s="168">
        <v>602775.89999999991</v>
      </c>
      <c r="V23" s="221">
        <v>3577686.04</v>
      </c>
      <c r="X23" s="100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94"/>
    </row>
    <row r="24" spans="1:37" x14ac:dyDescent="0.25">
      <c r="A24" s="157">
        <v>74</v>
      </c>
      <c r="B24" s="38" t="s">
        <v>14</v>
      </c>
      <c r="C24" s="166">
        <v>56</v>
      </c>
      <c r="D24" s="50">
        <v>8</v>
      </c>
      <c r="E24" s="50">
        <v>64</v>
      </c>
      <c r="F24" s="50">
        <v>36</v>
      </c>
      <c r="G24" s="50">
        <v>33</v>
      </c>
      <c r="H24" s="50">
        <v>551</v>
      </c>
      <c r="I24" s="50">
        <v>196</v>
      </c>
      <c r="J24" s="50">
        <v>125</v>
      </c>
      <c r="K24" s="50">
        <v>58</v>
      </c>
      <c r="L24" s="47">
        <v>1127</v>
      </c>
      <c r="M24" s="168">
        <v>490669.20000000007</v>
      </c>
      <c r="N24" s="168">
        <v>74279.199999999997</v>
      </c>
      <c r="O24" s="168">
        <v>496586.23999999999</v>
      </c>
      <c r="P24" s="168">
        <v>478367.64</v>
      </c>
      <c r="Q24" s="168">
        <v>140725.19999999998</v>
      </c>
      <c r="R24" s="168">
        <v>572648.79</v>
      </c>
      <c r="S24" s="168">
        <v>406188.44</v>
      </c>
      <c r="T24" s="168">
        <v>725341.25</v>
      </c>
      <c r="U24" s="168">
        <v>1165366.74</v>
      </c>
      <c r="V24" s="221">
        <v>4550172.7</v>
      </c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</row>
    <row r="25" spans="1:37" x14ac:dyDescent="0.25">
      <c r="A25" s="157">
        <v>75</v>
      </c>
      <c r="B25" s="38" t="s">
        <v>299</v>
      </c>
      <c r="C25" s="166">
        <v>851</v>
      </c>
      <c r="D25" s="50">
        <v>179</v>
      </c>
      <c r="E25" s="50">
        <v>1210</v>
      </c>
      <c r="F25" s="50">
        <v>602</v>
      </c>
      <c r="G25" s="50">
        <v>639</v>
      </c>
      <c r="H25" s="50">
        <v>10718</v>
      </c>
      <c r="I25" s="50">
        <v>3279</v>
      </c>
      <c r="J25" s="50">
        <v>1849</v>
      </c>
      <c r="K25" s="50">
        <v>784</v>
      </c>
      <c r="L25" s="47">
        <v>20111</v>
      </c>
      <c r="M25" s="168">
        <v>7456419.4500000002</v>
      </c>
      <c r="N25" s="168">
        <v>1661997.0999999999</v>
      </c>
      <c r="O25" s="168">
        <v>9388583.5999999996</v>
      </c>
      <c r="P25" s="168">
        <v>7999369.9799999995</v>
      </c>
      <c r="Q25" s="168">
        <v>2724951.5999999996</v>
      </c>
      <c r="R25" s="168">
        <v>11139110.219999999</v>
      </c>
      <c r="S25" s="168">
        <v>6795366.8099999996</v>
      </c>
      <c r="T25" s="168">
        <v>10729247.77</v>
      </c>
      <c r="U25" s="168">
        <v>15752543.52</v>
      </c>
      <c r="V25" s="221">
        <v>73647590.049999997</v>
      </c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87"/>
      <c r="AJ25" s="87"/>
    </row>
    <row r="26" spans="1:37" x14ac:dyDescent="0.25">
      <c r="A26" s="157">
        <v>77</v>
      </c>
      <c r="B26" s="38" t="s">
        <v>15</v>
      </c>
      <c r="C26" s="166">
        <v>202</v>
      </c>
      <c r="D26" s="50">
        <v>66</v>
      </c>
      <c r="E26" s="50">
        <v>342</v>
      </c>
      <c r="F26" s="50">
        <v>146</v>
      </c>
      <c r="G26" s="50">
        <v>146</v>
      </c>
      <c r="H26" s="50">
        <v>2462</v>
      </c>
      <c r="I26" s="50">
        <v>823</v>
      </c>
      <c r="J26" s="50">
        <v>456</v>
      </c>
      <c r="K26" s="50">
        <v>232</v>
      </c>
      <c r="L26" s="47">
        <v>4875</v>
      </c>
      <c r="M26" s="168">
        <v>1769913.9000000001</v>
      </c>
      <c r="N26" s="168">
        <v>612803.4</v>
      </c>
      <c r="O26" s="168">
        <v>2653632.7199999997</v>
      </c>
      <c r="P26" s="168">
        <v>1940046.54</v>
      </c>
      <c r="Q26" s="168">
        <v>622602.39999999991</v>
      </c>
      <c r="R26" s="168">
        <v>2558731.98</v>
      </c>
      <c r="S26" s="168">
        <v>1705576.97</v>
      </c>
      <c r="T26" s="168">
        <v>2646044.88</v>
      </c>
      <c r="U26" s="168">
        <v>4661466.96</v>
      </c>
      <c r="V26" s="221">
        <v>19170819.75</v>
      </c>
      <c r="X26" s="102"/>
      <c r="Y26" s="103"/>
      <c r="Z26" s="103"/>
      <c r="AA26" s="103"/>
      <c r="AB26" s="103"/>
      <c r="AC26" s="103"/>
      <c r="AD26" s="103"/>
      <c r="AE26" s="103"/>
      <c r="AF26" s="103"/>
      <c r="AG26" s="103"/>
      <c r="AH26" s="104"/>
      <c r="AI26" s="87"/>
      <c r="AJ26" s="87"/>
    </row>
    <row r="27" spans="1:37" x14ac:dyDescent="0.25">
      <c r="A27" s="157">
        <v>78</v>
      </c>
      <c r="B27" s="38" t="s">
        <v>300</v>
      </c>
      <c r="C27" s="166">
        <v>314</v>
      </c>
      <c r="D27" s="50">
        <v>59</v>
      </c>
      <c r="E27" s="50">
        <v>492</v>
      </c>
      <c r="F27" s="50">
        <v>245</v>
      </c>
      <c r="G27" s="50">
        <v>235</v>
      </c>
      <c r="H27" s="50">
        <v>4207</v>
      </c>
      <c r="I27" s="50">
        <v>1555</v>
      </c>
      <c r="J27" s="50">
        <v>865</v>
      </c>
      <c r="K27" s="50">
        <v>227</v>
      </c>
      <c r="L27" s="47">
        <v>8199</v>
      </c>
      <c r="M27" s="168">
        <v>2751252.3000000003</v>
      </c>
      <c r="N27" s="168">
        <v>547809.1</v>
      </c>
      <c r="O27" s="168">
        <v>3817506.7199999997</v>
      </c>
      <c r="P27" s="168">
        <v>3255557.55</v>
      </c>
      <c r="Q27" s="168">
        <v>1002133.9999999999</v>
      </c>
      <c r="R27" s="168">
        <v>4372293.03</v>
      </c>
      <c r="S27" s="168">
        <v>3222566.4499999997</v>
      </c>
      <c r="T27" s="168">
        <v>5019361.4499999993</v>
      </c>
      <c r="U27" s="168">
        <v>4561004.3099999996</v>
      </c>
      <c r="V27" s="221">
        <v>28549484.909999996</v>
      </c>
      <c r="Y27" s="105"/>
      <c r="Z27" s="105"/>
      <c r="AA27" s="105"/>
      <c r="AB27" s="105"/>
      <c r="AC27" s="105"/>
      <c r="AD27" s="105"/>
      <c r="AE27" s="105"/>
      <c r="AF27" s="105"/>
      <c r="AG27" s="105"/>
    </row>
    <row r="28" spans="1:37" x14ac:dyDescent="0.25">
      <c r="A28" s="157">
        <v>79</v>
      </c>
      <c r="B28" s="38" t="s">
        <v>16</v>
      </c>
      <c r="C28" s="166">
        <v>333</v>
      </c>
      <c r="D28" s="50">
        <v>75</v>
      </c>
      <c r="E28" s="50">
        <v>397</v>
      </c>
      <c r="F28" s="50">
        <v>216</v>
      </c>
      <c r="G28" s="50">
        <v>228</v>
      </c>
      <c r="H28" s="50">
        <v>3467</v>
      </c>
      <c r="I28" s="50">
        <v>1239</v>
      </c>
      <c r="J28" s="50">
        <v>701</v>
      </c>
      <c r="K28" s="50">
        <v>275</v>
      </c>
      <c r="L28" s="47">
        <v>6931</v>
      </c>
      <c r="M28" s="168">
        <v>2917729.35</v>
      </c>
      <c r="N28" s="168">
        <v>696367.5</v>
      </c>
      <c r="O28" s="168">
        <v>3080386.52</v>
      </c>
      <c r="P28" s="168">
        <v>2870205.84</v>
      </c>
      <c r="Q28" s="168">
        <v>972283.2</v>
      </c>
      <c r="R28" s="168">
        <v>3603218.4299999997</v>
      </c>
      <c r="S28" s="168">
        <v>2567691.21</v>
      </c>
      <c r="T28" s="168">
        <v>4067713.7299999995</v>
      </c>
      <c r="U28" s="168">
        <v>5525445.75</v>
      </c>
      <c r="V28" s="221">
        <v>26301041.530000001</v>
      </c>
      <c r="Y28" s="106"/>
      <c r="Z28" s="106"/>
      <c r="AA28" s="52"/>
      <c r="AB28" s="52"/>
      <c r="AC28" s="52"/>
      <c r="AD28" s="52"/>
      <c r="AE28" s="52"/>
      <c r="AF28" s="52"/>
      <c r="AG28" s="52"/>
      <c r="AH28" s="52"/>
    </row>
    <row r="29" spans="1:37" x14ac:dyDescent="0.25">
      <c r="A29" s="157">
        <v>81</v>
      </c>
      <c r="B29" s="38" t="s">
        <v>17</v>
      </c>
      <c r="C29" s="166">
        <v>88</v>
      </c>
      <c r="D29" s="50">
        <v>17</v>
      </c>
      <c r="E29" s="50">
        <v>96</v>
      </c>
      <c r="F29" s="50">
        <v>71</v>
      </c>
      <c r="G29" s="50">
        <v>56</v>
      </c>
      <c r="H29" s="50">
        <v>1314</v>
      </c>
      <c r="I29" s="50">
        <v>584</v>
      </c>
      <c r="J29" s="50">
        <v>321</v>
      </c>
      <c r="K29" s="50">
        <v>150</v>
      </c>
      <c r="L29" s="47">
        <v>2697</v>
      </c>
      <c r="M29" s="168">
        <v>771051.60000000009</v>
      </c>
      <c r="N29" s="168">
        <v>157843.29999999999</v>
      </c>
      <c r="O29" s="168">
        <v>744879.36</v>
      </c>
      <c r="P29" s="168">
        <v>943447.29</v>
      </c>
      <c r="Q29" s="168">
        <v>238806.39999999997</v>
      </c>
      <c r="R29" s="168">
        <v>1365627.06</v>
      </c>
      <c r="S29" s="168">
        <v>1210275.76</v>
      </c>
      <c r="T29" s="168">
        <v>1862676.3299999998</v>
      </c>
      <c r="U29" s="168">
        <v>3013879.5</v>
      </c>
      <c r="V29" s="221">
        <v>10308486.6</v>
      </c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107"/>
    </row>
    <row r="30" spans="1:37" x14ac:dyDescent="0.25">
      <c r="A30" s="157">
        <v>82</v>
      </c>
      <c r="B30" s="38" t="s">
        <v>18</v>
      </c>
      <c r="C30" s="166">
        <v>571</v>
      </c>
      <c r="D30" s="50">
        <v>112</v>
      </c>
      <c r="E30" s="50">
        <v>739</v>
      </c>
      <c r="F30" s="50">
        <v>389</v>
      </c>
      <c r="G30" s="50">
        <v>313</v>
      </c>
      <c r="H30" s="50">
        <v>5159</v>
      </c>
      <c r="I30" s="50">
        <v>1300</v>
      </c>
      <c r="J30" s="50">
        <v>638</v>
      </c>
      <c r="K30" s="50">
        <v>201</v>
      </c>
      <c r="L30" s="47">
        <v>9422</v>
      </c>
      <c r="M30" s="168">
        <v>5003073.45</v>
      </c>
      <c r="N30" s="168">
        <v>1039908.7999999999</v>
      </c>
      <c r="O30" s="168">
        <v>5734019.2400000002</v>
      </c>
      <c r="P30" s="168">
        <v>5169028.1100000003</v>
      </c>
      <c r="Q30" s="168">
        <v>1334757.2</v>
      </c>
      <c r="R30" s="168">
        <v>5361697.1099999994</v>
      </c>
      <c r="S30" s="168">
        <v>2694107</v>
      </c>
      <c r="T30" s="168">
        <v>3702141.7399999998</v>
      </c>
      <c r="U30" s="168">
        <v>4038598.53</v>
      </c>
      <c r="V30" s="221">
        <v>34077331.18</v>
      </c>
      <c r="Y30" s="108"/>
      <c r="Z30" s="108"/>
      <c r="AA30" s="108"/>
      <c r="AB30" s="108"/>
      <c r="AC30" s="108"/>
      <c r="AD30" s="108"/>
      <c r="AE30" s="108"/>
      <c r="AF30" s="108"/>
      <c r="AG30" s="108"/>
      <c r="AH30" s="52"/>
    </row>
    <row r="31" spans="1:37" x14ac:dyDescent="0.25">
      <c r="A31" s="157">
        <v>86</v>
      </c>
      <c r="B31" s="38" t="s">
        <v>19</v>
      </c>
      <c r="C31" s="166">
        <v>455</v>
      </c>
      <c r="D31" s="50">
        <v>105</v>
      </c>
      <c r="E31" s="50">
        <v>684</v>
      </c>
      <c r="F31" s="50">
        <v>331</v>
      </c>
      <c r="G31" s="50">
        <v>282</v>
      </c>
      <c r="H31" s="50">
        <v>4596</v>
      </c>
      <c r="I31" s="50">
        <v>1110</v>
      </c>
      <c r="J31" s="50">
        <v>476</v>
      </c>
      <c r="K31" s="50">
        <v>221</v>
      </c>
      <c r="L31" s="47">
        <v>8260</v>
      </c>
      <c r="M31" s="168">
        <v>3986687.2500000005</v>
      </c>
      <c r="N31" s="168">
        <v>974914.5</v>
      </c>
      <c r="O31" s="168">
        <v>5307265.4399999995</v>
      </c>
      <c r="P31" s="168">
        <v>4398324.6899999995</v>
      </c>
      <c r="Q31" s="168">
        <v>1202560.7999999998</v>
      </c>
      <c r="R31" s="168">
        <v>4776576.84</v>
      </c>
      <c r="S31" s="168">
        <v>2300352.9</v>
      </c>
      <c r="T31" s="168">
        <v>2762099.48</v>
      </c>
      <c r="U31" s="168">
        <v>4440449.13</v>
      </c>
      <c r="V31" s="221">
        <v>30149231.029999997</v>
      </c>
      <c r="Y31" s="52"/>
      <c r="Z31" s="52"/>
      <c r="AA31" s="89"/>
      <c r="AB31" s="89"/>
      <c r="AC31" s="89"/>
      <c r="AD31" s="78"/>
      <c r="AE31" s="52"/>
      <c r="AF31" s="52"/>
      <c r="AG31" s="52"/>
      <c r="AH31" s="89"/>
      <c r="AI31" s="88"/>
    </row>
    <row r="32" spans="1:37" x14ac:dyDescent="0.25">
      <c r="A32" s="157">
        <v>90</v>
      </c>
      <c r="B32" s="38" t="s">
        <v>20</v>
      </c>
      <c r="C32" s="166">
        <v>98</v>
      </c>
      <c r="D32" s="50">
        <v>22</v>
      </c>
      <c r="E32" s="50">
        <v>162</v>
      </c>
      <c r="F32" s="50">
        <v>87</v>
      </c>
      <c r="G32" s="50">
        <v>94</v>
      </c>
      <c r="H32" s="50">
        <v>1531</v>
      </c>
      <c r="I32" s="50">
        <v>682</v>
      </c>
      <c r="J32" s="50">
        <v>399</v>
      </c>
      <c r="K32" s="50">
        <v>179</v>
      </c>
      <c r="L32" s="47">
        <v>3254</v>
      </c>
      <c r="M32" s="168">
        <v>858671.10000000009</v>
      </c>
      <c r="N32" s="168">
        <v>204267.8</v>
      </c>
      <c r="O32" s="168">
        <v>1256983.92</v>
      </c>
      <c r="P32" s="168">
        <v>1156055.1299999999</v>
      </c>
      <c r="Q32" s="168">
        <v>400853.6</v>
      </c>
      <c r="R32" s="168">
        <v>1591152.99</v>
      </c>
      <c r="S32" s="168">
        <v>1413369.98</v>
      </c>
      <c r="T32" s="168">
        <v>2315289.27</v>
      </c>
      <c r="U32" s="168">
        <v>3596562.8699999996</v>
      </c>
      <c r="V32" s="221">
        <v>12793206.659999998</v>
      </c>
      <c r="Y32" s="52"/>
      <c r="Z32" s="109"/>
      <c r="AA32" s="52"/>
      <c r="AB32" s="52"/>
      <c r="AC32" s="52"/>
      <c r="AD32" s="52"/>
      <c r="AE32" s="52"/>
      <c r="AF32" s="52"/>
      <c r="AG32" s="52"/>
      <c r="AH32" s="52"/>
    </row>
    <row r="33" spans="1:36" x14ac:dyDescent="0.25">
      <c r="A33" s="157">
        <v>91</v>
      </c>
      <c r="B33" s="38" t="s">
        <v>301</v>
      </c>
      <c r="C33" s="166">
        <v>38654</v>
      </c>
      <c r="D33" s="50">
        <v>6627</v>
      </c>
      <c r="E33" s="50">
        <v>37098</v>
      </c>
      <c r="F33" s="50">
        <v>16559</v>
      </c>
      <c r="G33" s="50">
        <v>16286</v>
      </c>
      <c r="H33" s="50">
        <v>425993</v>
      </c>
      <c r="I33" s="50">
        <v>64429</v>
      </c>
      <c r="J33" s="50">
        <v>34294</v>
      </c>
      <c r="K33" s="50">
        <v>13895</v>
      </c>
      <c r="L33" s="47">
        <v>653835</v>
      </c>
      <c r="M33" s="168">
        <v>338684415.30000001</v>
      </c>
      <c r="N33" s="168">
        <v>61531032.299999997</v>
      </c>
      <c r="O33" s="168">
        <v>287849317.68000001</v>
      </c>
      <c r="P33" s="168">
        <v>220035826.41</v>
      </c>
      <c r="Q33" s="168">
        <v>69450018.399999991</v>
      </c>
      <c r="R33" s="168">
        <v>442730264.96999997</v>
      </c>
      <c r="S33" s="168">
        <v>133522015.30999999</v>
      </c>
      <c r="T33" s="168">
        <v>198998822.61999997</v>
      </c>
      <c r="U33" s="168">
        <v>279185704.34999996</v>
      </c>
      <c r="V33" s="221">
        <v>2031987417.3399997</v>
      </c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</row>
    <row r="34" spans="1:36" x14ac:dyDescent="0.25">
      <c r="A34" s="157">
        <v>92</v>
      </c>
      <c r="B34" s="38" t="s">
        <v>302</v>
      </c>
      <c r="C34" s="166">
        <v>15943</v>
      </c>
      <c r="D34" s="50">
        <v>2767</v>
      </c>
      <c r="E34" s="50">
        <v>16554</v>
      </c>
      <c r="F34" s="50">
        <v>7867</v>
      </c>
      <c r="G34" s="50">
        <v>7511</v>
      </c>
      <c r="H34" s="50">
        <v>147140</v>
      </c>
      <c r="I34" s="50">
        <v>21791</v>
      </c>
      <c r="J34" s="50">
        <v>10961</v>
      </c>
      <c r="K34" s="50">
        <v>3241</v>
      </c>
      <c r="L34" s="47">
        <v>233775</v>
      </c>
      <c r="M34" s="168">
        <v>139691768.85000002</v>
      </c>
      <c r="N34" s="168">
        <v>25691318.300000001</v>
      </c>
      <c r="O34" s="168">
        <v>128445134.64</v>
      </c>
      <c r="P34" s="168">
        <v>104536617.33</v>
      </c>
      <c r="Q34" s="168">
        <v>32029908.399999999</v>
      </c>
      <c r="R34" s="168">
        <v>152921130.59999999</v>
      </c>
      <c r="S34" s="168">
        <v>45159450.489999995</v>
      </c>
      <c r="T34" s="168">
        <v>63603723.529999994</v>
      </c>
      <c r="U34" s="168">
        <v>65119889.729999997</v>
      </c>
      <c r="V34" s="221">
        <v>757198941.87</v>
      </c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110"/>
    </row>
    <row r="35" spans="1:36" x14ac:dyDescent="0.25">
      <c r="A35" s="157">
        <v>97</v>
      </c>
      <c r="B35" s="38" t="s">
        <v>21</v>
      </c>
      <c r="C35" s="166">
        <v>84</v>
      </c>
      <c r="D35" s="50">
        <v>15</v>
      </c>
      <c r="E35" s="50">
        <v>98</v>
      </c>
      <c r="F35" s="50">
        <v>50</v>
      </c>
      <c r="G35" s="50">
        <v>51</v>
      </c>
      <c r="H35" s="50">
        <v>1062</v>
      </c>
      <c r="I35" s="50">
        <v>440</v>
      </c>
      <c r="J35" s="50">
        <v>229</v>
      </c>
      <c r="K35" s="50">
        <v>107</v>
      </c>
      <c r="L35" s="47">
        <v>2136</v>
      </c>
      <c r="M35" s="168">
        <v>736003.8</v>
      </c>
      <c r="N35" s="168">
        <v>139273.5</v>
      </c>
      <c r="O35" s="168">
        <v>760397.67999999993</v>
      </c>
      <c r="P35" s="168">
        <v>664399.5</v>
      </c>
      <c r="Q35" s="168">
        <v>217484.4</v>
      </c>
      <c r="R35" s="168">
        <v>1103725.98</v>
      </c>
      <c r="S35" s="168">
        <v>911851.6</v>
      </c>
      <c r="T35" s="168">
        <v>1328825.17</v>
      </c>
      <c r="U35" s="168">
        <v>2149900.71</v>
      </c>
      <c r="V35" s="221">
        <v>8011862.3399999999</v>
      </c>
      <c r="Y35" s="73"/>
      <c r="Z35" s="73"/>
      <c r="AA35" s="73"/>
      <c r="AB35" s="73"/>
      <c r="AC35" s="73"/>
      <c r="AD35" s="73"/>
      <c r="AE35" s="73"/>
      <c r="AF35" s="73"/>
      <c r="AG35" s="73"/>
    </row>
    <row r="36" spans="1:36" x14ac:dyDescent="0.25">
      <c r="A36" s="157">
        <v>98</v>
      </c>
      <c r="B36" s="38" t="s">
        <v>22</v>
      </c>
      <c r="C36" s="50">
        <v>1296</v>
      </c>
      <c r="D36" s="50">
        <v>286</v>
      </c>
      <c r="E36" s="50">
        <v>1827</v>
      </c>
      <c r="F36" s="50">
        <v>1027</v>
      </c>
      <c r="G36" s="50">
        <v>864</v>
      </c>
      <c r="H36" s="50">
        <v>12338</v>
      </c>
      <c r="I36" s="50">
        <v>3387</v>
      </c>
      <c r="J36" s="50">
        <v>1771</v>
      </c>
      <c r="K36" s="50">
        <v>614</v>
      </c>
      <c r="L36" s="47">
        <v>23410</v>
      </c>
      <c r="M36" s="168">
        <v>11355487.200000001</v>
      </c>
      <c r="N36" s="168">
        <v>2655481.4</v>
      </c>
      <c r="O36" s="168">
        <v>14175985.32</v>
      </c>
      <c r="P36" s="168">
        <v>13646765.73</v>
      </c>
      <c r="Q36" s="168">
        <v>3684441.5999999996</v>
      </c>
      <c r="R36" s="168">
        <v>12822760.02</v>
      </c>
      <c r="S36" s="168">
        <v>7019184.9299999997</v>
      </c>
      <c r="T36" s="168">
        <v>10276634.83</v>
      </c>
      <c r="U36" s="168">
        <v>12336813.42</v>
      </c>
      <c r="V36" s="221">
        <v>87973554.450000018</v>
      </c>
      <c r="Y36" s="111"/>
      <c r="Z36" s="111"/>
      <c r="AA36" s="111"/>
      <c r="AB36" s="111"/>
      <c r="AC36" s="111"/>
      <c r="AD36" s="111"/>
      <c r="AE36" s="111"/>
      <c r="AF36" s="111"/>
      <c r="AG36" s="111"/>
      <c r="AH36" s="78"/>
    </row>
    <row r="37" spans="1:36" x14ac:dyDescent="0.25">
      <c r="A37" s="157">
        <v>102</v>
      </c>
      <c r="B37" s="38" t="s">
        <v>23</v>
      </c>
      <c r="C37" s="166">
        <v>527</v>
      </c>
      <c r="D37" s="50">
        <v>90</v>
      </c>
      <c r="E37" s="50">
        <v>613</v>
      </c>
      <c r="F37" s="50">
        <v>313</v>
      </c>
      <c r="G37" s="50">
        <v>321</v>
      </c>
      <c r="H37" s="50">
        <v>5260</v>
      </c>
      <c r="I37" s="50">
        <v>1614</v>
      </c>
      <c r="J37" s="50">
        <v>920</v>
      </c>
      <c r="K37" s="50">
        <v>386</v>
      </c>
      <c r="L37" s="47">
        <v>10044</v>
      </c>
      <c r="M37" s="168">
        <v>4617547.6500000004</v>
      </c>
      <c r="N37" s="168">
        <v>835641</v>
      </c>
      <c r="O37" s="168">
        <v>4756365.08</v>
      </c>
      <c r="P37" s="168">
        <v>4159140.87</v>
      </c>
      <c r="Q37" s="168">
        <v>1368872.4</v>
      </c>
      <c r="R37" s="168">
        <v>5466665.3999999994</v>
      </c>
      <c r="S37" s="168">
        <v>3344837.46</v>
      </c>
      <c r="T37" s="168">
        <v>5338511.5999999996</v>
      </c>
      <c r="U37" s="168">
        <v>7755716.5799999991</v>
      </c>
      <c r="V37" s="221">
        <v>37643298.039999999</v>
      </c>
    </row>
    <row r="38" spans="1:36" x14ac:dyDescent="0.25">
      <c r="A38" s="157">
        <v>103</v>
      </c>
      <c r="B38" s="38" t="s">
        <v>24</v>
      </c>
      <c r="C38" s="166">
        <v>91</v>
      </c>
      <c r="D38" s="50">
        <v>22</v>
      </c>
      <c r="E38" s="50">
        <v>145</v>
      </c>
      <c r="F38" s="50">
        <v>79</v>
      </c>
      <c r="G38" s="50">
        <v>72</v>
      </c>
      <c r="H38" s="50">
        <v>1154</v>
      </c>
      <c r="I38" s="50">
        <v>376</v>
      </c>
      <c r="J38" s="50">
        <v>157</v>
      </c>
      <c r="K38" s="50">
        <v>88</v>
      </c>
      <c r="L38" s="47">
        <v>2184</v>
      </c>
      <c r="M38" s="168">
        <v>797337.45000000007</v>
      </c>
      <c r="N38" s="168">
        <v>204267.8</v>
      </c>
      <c r="O38" s="168">
        <v>1125078.2</v>
      </c>
      <c r="P38" s="168">
        <v>1049751.21</v>
      </c>
      <c r="Q38" s="168">
        <v>307036.79999999999</v>
      </c>
      <c r="R38" s="168">
        <v>1199340.6599999999</v>
      </c>
      <c r="S38" s="168">
        <v>779218.6399999999</v>
      </c>
      <c r="T38" s="168">
        <v>911028.61</v>
      </c>
      <c r="U38" s="168">
        <v>1768142.64</v>
      </c>
      <c r="V38" s="221">
        <v>8141202.0099999998</v>
      </c>
    </row>
    <row r="39" spans="1:36" x14ac:dyDescent="0.25">
      <c r="A39" s="157">
        <v>105</v>
      </c>
      <c r="B39" s="38" t="s">
        <v>25</v>
      </c>
      <c r="C39" s="166">
        <v>74</v>
      </c>
      <c r="D39" s="50">
        <v>15</v>
      </c>
      <c r="E39" s="50">
        <v>85</v>
      </c>
      <c r="F39" s="50">
        <v>46</v>
      </c>
      <c r="G39" s="50">
        <v>62</v>
      </c>
      <c r="H39" s="50">
        <v>1065</v>
      </c>
      <c r="I39" s="50">
        <v>512</v>
      </c>
      <c r="J39" s="50">
        <v>303</v>
      </c>
      <c r="K39" s="50">
        <v>109</v>
      </c>
      <c r="L39" s="47">
        <v>2271</v>
      </c>
      <c r="M39" s="168">
        <v>648384.30000000005</v>
      </c>
      <c r="N39" s="168">
        <v>139273.5</v>
      </c>
      <c r="O39" s="168">
        <v>659528.6</v>
      </c>
      <c r="P39" s="168">
        <v>611247.54</v>
      </c>
      <c r="Q39" s="168">
        <v>264392.8</v>
      </c>
      <c r="R39" s="168">
        <v>1106843.8499999999</v>
      </c>
      <c r="S39" s="168">
        <v>1061063.6799999999</v>
      </c>
      <c r="T39" s="168">
        <v>1758227.19</v>
      </c>
      <c r="U39" s="168">
        <v>2190085.77</v>
      </c>
      <c r="V39" s="221">
        <v>8439047.2299999986</v>
      </c>
    </row>
    <row r="40" spans="1:36" x14ac:dyDescent="0.25">
      <c r="A40" s="157">
        <v>106</v>
      </c>
      <c r="B40" s="38" t="s">
        <v>303</v>
      </c>
      <c r="C40" s="166">
        <v>2427</v>
      </c>
      <c r="D40" s="50">
        <v>486</v>
      </c>
      <c r="E40" s="50">
        <v>3176</v>
      </c>
      <c r="F40" s="50">
        <v>1635</v>
      </c>
      <c r="G40" s="50">
        <v>1579</v>
      </c>
      <c r="H40" s="50">
        <v>26857</v>
      </c>
      <c r="I40" s="50">
        <v>5969</v>
      </c>
      <c r="J40" s="50">
        <v>3092</v>
      </c>
      <c r="K40" s="50">
        <v>1249</v>
      </c>
      <c r="L40" s="47">
        <v>46470</v>
      </c>
      <c r="M40" s="168">
        <v>21265252.650000002</v>
      </c>
      <c r="N40" s="168">
        <v>4512461.3999999994</v>
      </c>
      <c r="O40" s="168">
        <v>24643092.16</v>
      </c>
      <c r="P40" s="168">
        <v>21725863.649999999</v>
      </c>
      <c r="Q40" s="168">
        <v>6733487.5999999996</v>
      </c>
      <c r="R40" s="168">
        <v>27912211.529999997</v>
      </c>
      <c r="S40" s="168">
        <v>12370095.91</v>
      </c>
      <c r="T40" s="168">
        <v>17942041.16</v>
      </c>
      <c r="U40" s="168">
        <v>25095569.969999999</v>
      </c>
      <c r="V40" s="221">
        <v>162200076.03</v>
      </c>
    </row>
    <row r="41" spans="1:36" x14ac:dyDescent="0.25">
      <c r="A41" s="157">
        <v>108</v>
      </c>
      <c r="B41" s="38" t="s">
        <v>304</v>
      </c>
      <c r="C41" s="166">
        <v>652</v>
      </c>
      <c r="D41" s="50">
        <v>123</v>
      </c>
      <c r="E41" s="50">
        <v>765</v>
      </c>
      <c r="F41" s="50">
        <v>383</v>
      </c>
      <c r="G41" s="50">
        <v>404</v>
      </c>
      <c r="H41" s="50">
        <v>5585</v>
      </c>
      <c r="I41" s="50">
        <v>1443</v>
      </c>
      <c r="J41" s="50">
        <v>743</v>
      </c>
      <c r="K41" s="50">
        <v>306</v>
      </c>
      <c r="L41" s="47">
        <v>10404</v>
      </c>
      <c r="M41" s="168">
        <v>5712791.4000000004</v>
      </c>
      <c r="N41" s="168">
        <v>1142042.7</v>
      </c>
      <c r="O41" s="168">
        <v>5935757.3999999994</v>
      </c>
      <c r="P41" s="168">
        <v>5089300.17</v>
      </c>
      <c r="Q41" s="168">
        <v>1722817.5999999999</v>
      </c>
      <c r="R41" s="168">
        <v>5804434.6499999994</v>
      </c>
      <c r="S41" s="168">
        <v>2990458.77</v>
      </c>
      <c r="T41" s="168">
        <v>4311428.3899999997</v>
      </c>
      <c r="U41" s="168">
        <v>6148314.1799999997</v>
      </c>
      <c r="V41" s="221">
        <v>38857345.260000005</v>
      </c>
    </row>
    <row r="42" spans="1:36" x14ac:dyDescent="0.25">
      <c r="A42" s="157">
        <v>109</v>
      </c>
      <c r="B42" s="38" t="s">
        <v>305</v>
      </c>
      <c r="C42" s="166">
        <v>3527</v>
      </c>
      <c r="D42" s="50">
        <v>696</v>
      </c>
      <c r="E42" s="50">
        <v>4292</v>
      </c>
      <c r="F42" s="50">
        <v>2172</v>
      </c>
      <c r="G42" s="50">
        <v>2108</v>
      </c>
      <c r="H42" s="50">
        <v>37425</v>
      </c>
      <c r="I42" s="50">
        <v>9794</v>
      </c>
      <c r="J42" s="50">
        <v>5348</v>
      </c>
      <c r="K42" s="50">
        <v>2271</v>
      </c>
      <c r="L42" s="47">
        <v>67633</v>
      </c>
      <c r="M42" s="168">
        <v>30903397.650000002</v>
      </c>
      <c r="N42" s="168">
        <v>6462290.3999999994</v>
      </c>
      <c r="O42" s="168">
        <v>33302314.719999999</v>
      </c>
      <c r="P42" s="168">
        <v>28861514.280000001</v>
      </c>
      <c r="Q42" s="168">
        <v>8989355.1999999993</v>
      </c>
      <c r="R42" s="168">
        <v>38895428.25</v>
      </c>
      <c r="S42" s="168">
        <v>20296987.66</v>
      </c>
      <c r="T42" s="168">
        <v>31033000.039999999</v>
      </c>
      <c r="U42" s="168">
        <v>45630135.629999995</v>
      </c>
      <c r="V42" s="221">
        <v>244374423.82999998</v>
      </c>
    </row>
    <row r="43" spans="1:36" x14ac:dyDescent="0.25">
      <c r="A43" s="157">
        <v>111</v>
      </c>
      <c r="B43" s="38" t="s">
        <v>26</v>
      </c>
      <c r="C43" s="166">
        <v>682</v>
      </c>
      <c r="D43" s="50">
        <v>125</v>
      </c>
      <c r="E43" s="50">
        <v>958</v>
      </c>
      <c r="F43" s="50">
        <v>533</v>
      </c>
      <c r="G43" s="50">
        <v>550</v>
      </c>
      <c r="H43" s="50">
        <v>9450</v>
      </c>
      <c r="I43" s="50">
        <v>3589</v>
      </c>
      <c r="J43" s="50">
        <v>2028</v>
      </c>
      <c r="K43" s="50">
        <v>752</v>
      </c>
      <c r="L43" s="47">
        <v>18667</v>
      </c>
      <c r="M43" s="168">
        <v>5975649.9000000004</v>
      </c>
      <c r="N43" s="168">
        <v>1160612.5</v>
      </c>
      <c r="O43" s="168">
        <v>7433275.2800000003</v>
      </c>
      <c r="P43" s="168">
        <v>7082498.6699999999</v>
      </c>
      <c r="Q43" s="168">
        <v>2345420</v>
      </c>
      <c r="R43" s="168">
        <v>9821290.5</v>
      </c>
      <c r="S43" s="168">
        <v>7437807.71</v>
      </c>
      <c r="T43" s="168">
        <v>11767936.439999999</v>
      </c>
      <c r="U43" s="168">
        <v>15109582.559999999</v>
      </c>
      <c r="V43" s="221">
        <v>68134073.560000002</v>
      </c>
    </row>
    <row r="44" spans="1:36" x14ac:dyDescent="0.25">
      <c r="A44" s="157">
        <v>139</v>
      </c>
      <c r="B44" s="38" t="s">
        <v>27</v>
      </c>
      <c r="C44" s="166">
        <v>783</v>
      </c>
      <c r="D44" s="50">
        <v>160</v>
      </c>
      <c r="E44" s="50">
        <v>963</v>
      </c>
      <c r="F44" s="50">
        <v>475</v>
      </c>
      <c r="G44" s="50">
        <v>412</v>
      </c>
      <c r="H44" s="50">
        <v>5009</v>
      </c>
      <c r="I44" s="50">
        <v>1164</v>
      </c>
      <c r="J44" s="50">
        <v>602</v>
      </c>
      <c r="K44" s="50">
        <v>276</v>
      </c>
      <c r="L44" s="47">
        <v>9844</v>
      </c>
      <c r="M44" s="168">
        <v>6860606.8500000006</v>
      </c>
      <c r="N44" s="168">
        <v>1485584</v>
      </c>
      <c r="O44" s="168">
        <v>7472071.0800000001</v>
      </c>
      <c r="P44" s="168">
        <v>6311795.25</v>
      </c>
      <c r="Q44" s="168">
        <v>1756932.7999999998</v>
      </c>
      <c r="R44" s="168">
        <v>5205803.6099999994</v>
      </c>
      <c r="S44" s="168">
        <v>2412261.96</v>
      </c>
      <c r="T44" s="168">
        <v>3493243.46</v>
      </c>
      <c r="U44" s="168">
        <v>5545538.2799999993</v>
      </c>
      <c r="V44" s="221">
        <v>40543837.289999999</v>
      </c>
    </row>
    <row r="45" spans="1:36" x14ac:dyDescent="0.25">
      <c r="A45" s="157">
        <v>140</v>
      </c>
      <c r="B45" s="38" t="s">
        <v>306</v>
      </c>
      <c r="C45" s="166">
        <v>1160</v>
      </c>
      <c r="D45" s="50">
        <v>243</v>
      </c>
      <c r="E45" s="50">
        <v>1414</v>
      </c>
      <c r="F45" s="50">
        <v>676</v>
      </c>
      <c r="G45" s="50">
        <v>672</v>
      </c>
      <c r="H45" s="50">
        <v>11581</v>
      </c>
      <c r="I45" s="50">
        <v>3298</v>
      </c>
      <c r="J45" s="50">
        <v>1584</v>
      </c>
      <c r="K45" s="50">
        <v>740</v>
      </c>
      <c r="L45" s="47">
        <v>21368</v>
      </c>
      <c r="M45" s="168">
        <v>10163862</v>
      </c>
      <c r="N45" s="168">
        <v>2256230.6999999997</v>
      </c>
      <c r="O45" s="168">
        <v>10971452.24</v>
      </c>
      <c r="P45" s="168">
        <v>8982681.2400000002</v>
      </c>
      <c r="Q45" s="168">
        <v>2865676.8</v>
      </c>
      <c r="R45" s="168">
        <v>12036017.49</v>
      </c>
      <c r="S45" s="168">
        <v>6834742.2199999997</v>
      </c>
      <c r="T45" s="168">
        <v>9191524.3199999984</v>
      </c>
      <c r="U45" s="168">
        <v>14868472.199999999</v>
      </c>
      <c r="V45" s="221">
        <v>78170659.209999993</v>
      </c>
    </row>
    <row r="46" spans="1:36" x14ac:dyDescent="0.25">
      <c r="A46" s="157">
        <v>142</v>
      </c>
      <c r="B46" s="38" t="s">
        <v>28</v>
      </c>
      <c r="C46" s="166">
        <v>346</v>
      </c>
      <c r="D46" s="50">
        <v>75</v>
      </c>
      <c r="E46" s="50">
        <v>393</v>
      </c>
      <c r="F46" s="50">
        <v>226</v>
      </c>
      <c r="G46" s="50">
        <v>180</v>
      </c>
      <c r="H46" s="50">
        <v>3446</v>
      </c>
      <c r="I46" s="50">
        <v>1129</v>
      </c>
      <c r="J46" s="50">
        <v>631</v>
      </c>
      <c r="K46" s="50">
        <v>285</v>
      </c>
      <c r="L46" s="47">
        <v>6711</v>
      </c>
      <c r="M46" s="168">
        <v>3031634.7</v>
      </c>
      <c r="N46" s="168">
        <v>696367.5</v>
      </c>
      <c r="O46" s="168">
        <v>3049349.88</v>
      </c>
      <c r="P46" s="168">
        <v>3003085.7399999998</v>
      </c>
      <c r="Q46" s="168">
        <v>767591.99999999988</v>
      </c>
      <c r="R46" s="168">
        <v>3581393.34</v>
      </c>
      <c r="S46" s="168">
        <v>2339728.31</v>
      </c>
      <c r="T46" s="168">
        <v>3661522.63</v>
      </c>
      <c r="U46" s="168">
        <v>5726371.0499999998</v>
      </c>
      <c r="V46" s="221">
        <v>25857045.150000002</v>
      </c>
    </row>
    <row r="47" spans="1:36" x14ac:dyDescent="0.25">
      <c r="A47" s="157">
        <v>143</v>
      </c>
      <c r="B47" s="38" t="s">
        <v>307</v>
      </c>
      <c r="C47" s="166">
        <v>327</v>
      </c>
      <c r="D47" s="50">
        <v>72</v>
      </c>
      <c r="E47" s="50">
        <v>441</v>
      </c>
      <c r="F47" s="50">
        <v>208</v>
      </c>
      <c r="G47" s="50">
        <v>196</v>
      </c>
      <c r="H47" s="50">
        <v>3525</v>
      </c>
      <c r="I47" s="50">
        <v>1242</v>
      </c>
      <c r="J47" s="50">
        <v>673</v>
      </c>
      <c r="K47" s="50">
        <v>258</v>
      </c>
      <c r="L47" s="47">
        <v>6942</v>
      </c>
      <c r="M47" s="168">
        <v>2865157.6500000004</v>
      </c>
      <c r="N47" s="168">
        <v>668512.79999999993</v>
      </c>
      <c r="O47" s="168">
        <v>3421789.56</v>
      </c>
      <c r="P47" s="168">
        <v>2763901.92</v>
      </c>
      <c r="Q47" s="168">
        <v>835822.39999999991</v>
      </c>
      <c r="R47" s="168">
        <v>3663497.25</v>
      </c>
      <c r="S47" s="168">
        <v>2573908.38</v>
      </c>
      <c r="T47" s="168">
        <v>3905237.2899999996</v>
      </c>
      <c r="U47" s="168">
        <v>5183872.7399999993</v>
      </c>
      <c r="V47" s="221">
        <v>25881699.989999998</v>
      </c>
    </row>
    <row r="48" spans="1:36" x14ac:dyDescent="0.25">
      <c r="A48" s="157">
        <v>145</v>
      </c>
      <c r="B48" s="38" t="s">
        <v>29</v>
      </c>
      <c r="C48" s="166">
        <v>874</v>
      </c>
      <c r="D48" s="50">
        <v>164</v>
      </c>
      <c r="E48" s="50">
        <v>1057</v>
      </c>
      <c r="F48" s="50">
        <v>469</v>
      </c>
      <c r="G48" s="50">
        <v>464</v>
      </c>
      <c r="H48" s="50">
        <v>6552</v>
      </c>
      <c r="I48" s="50">
        <v>1568</v>
      </c>
      <c r="J48" s="50">
        <v>709</v>
      </c>
      <c r="K48" s="50">
        <v>412</v>
      </c>
      <c r="L48" s="47">
        <v>12269</v>
      </c>
      <c r="M48" s="168">
        <v>7657944.3000000007</v>
      </c>
      <c r="N48" s="168">
        <v>1522723.5999999999</v>
      </c>
      <c r="O48" s="168">
        <v>8201432.1200000001</v>
      </c>
      <c r="P48" s="168">
        <v>6232067.3099999996</v>
      </c>
      <c r="Q48" s="168">
        <v>1978681.5999999999</v>
      </c>
      <c r="R48" s="168">
        <v>6809428.0800000001</v>
      </c>
      <c r="S48" s="168">
        <v>3249507.52</v>
      </c>
      <c r="T48" s="168">
        <v>4114135.57</v>
      </c>
      <c r="U48" s="168">
        <v>8278122.3599999994</v>
      </c>
      <c r="V48" s="221">
        <v>48044042.460000001</v>
      </c>
    </row>
    <row r="49" spans="1:22" x14ac:dyDescent="0.25">
      <c r="A49" s="157">
        <v>146</v>
      </c>
      <c r="B49" s="38" t="s">
        <v>308</v>
      </c>
      <c r="C49" s="166">
        <v>143</v>
      </c>
      <c r="D49" s="50">
        <v>31</v>
      </c>
      <c r="E49" s="50">
        <v>204</v>
      </c>
      <c r="F49" s="50">
        <v>109</v>
      </c>
      <c r="G49" s="50">
        <v>106</v>
      </c>
      <c r="H49" s="50">
        <v>2346</v>
      </c>
      <c r="I49" s="50">
        <v>1053</v>
      </c>
      <c r="J49" s="50">
        <v>579</v>
      </c>
      <c r="K49" s="50">
        <v>286</v>
      </c>
      <c r="L49" s="47">
        <v>4857</v>
      </c>
      <c r="M49" s="168">
        <v>1252958.8500000001</v>
      </c>
      <c r="N49" s="168">
        <v>287831.89999999997</v>
      </c>
      <c r="O49" s="168">
        <v>1582868.64</v>
      </c>
      <c r="P49" s="168">
        <v>1448390.91</v>
      </c>
      <c r="Q49" s="168">
        <v>452026.39999999997</v>
      </c>
      <c r="R49" s="168">
        <v>2438174.34</v>
      </c>
      <c r="S49" s="168">
        <v>2182226.67</v>
      </c>
      <c r="T49" s="168">
        <v>3359780.67</v>
      </c>
      <c r="U49" s="168">
        <v>5746463.5800000001</v>
      </c>
      <c r="V49" s="221">
        <v>18750721.960000001</v>
      </c>
    </row>
    <row r="50" spans="1:22" x14ac:dyDescent="0.25">
      <c r="A50" s="157">
        <v>148</v>
      </c>
      <c r="B50" s="38" t="s">
        <v>309</v>
      </c>
      <c r="C50" s="166">
        <v>294</v>
      </c>
      <c r="D50" s="50">
        <v>65</v>
      </c>
      <c r="E50" s="50">
        <v>378</v>
      </c>
      <c r="F50" s="50">
        <v>180</v>
      </c>
      <c r="G50" s="50">
        <v>175</v>
      </c>
      <c r="H50" s="50">
        <v>4021</v>
      </c>
      <c r="I50" s="50">
        <v>1089</v>
      </c>
      <c r="J50" s="50">
        <v>518</v>
      </c>
      <c r="K50" s="50">
        <v>187</v>
      </c>
      <c r="L50" s="47">
        <v>6907</v>
      </c>
      <c r="M50" s="168">
        <v>2576013.3000000003</v>
      </c>
      <c r="N50" s="168">
        <v>603518.5</v>
      </c>
      <c r="O50" s="168">
        <v>2932962.48</v>
      </c>
      <c r="P50" s="168">
        <v>2391838.2000000002</v>
      </c>
      <c r="Q50" s="168">
        <v>746269.99999999988</v>
      </c>
      <c r="R50" s="168">
        <v>4178985.09</v>
      </c>
      <c r="S50" s="168">
        <v>2256832.71</v>
      </c>
      <c r="T50" s="168">
        <v>3005814.1399999997</v>
      </c>
      <c r="U50" s="168">
        <v>3757303.11</v>
      </c>
      <c r="V50" s="221">
        <v>22449537.530000001</v>
      </c>
    </row>
    <row r="51" spans="1:22" x14ac:dyDescent="0.25">
      <c r="A51" s="157">
        <v>149</v>
      </c>
      <c r="B51" s="38" t="s">
        <v>310</v>
      </c>
      <c r="C51" s="166">
        <v>246</v>
      </c>
      <c r="D51" s="50">
        <v>65</v>
      </c>
      <c r="E51" s="50">
        <v>400</v>
      </c>
      <c r="F51" s="50">
        <v>217</v>
      </c>
      <c r="G51" s="50">
        <v>187</v>
      </c>
      <c r="H51" s="50">
        <v>2896</v>
      </c>
      <c r="I51" s="50">
        <v>799</v>
      </c>
      <c r="J51" s="50">
        <v>413</v>
      </c>
      <c r="K51" s="50">
        <v>163</v>
      </c>
      <c r="L51" s="47">
        <v>5386</v>
      </c>
      <c r="M51" s="168">
        <v>2155439.7000000002</v>
      </c>
      <c r="N51" s="168">
        <v>603518.5</v>
      </c>
      <c r="O51" s="168">
        <v>3103664</v>
      </c>
      <c r="P51" s="168">
        <v>2883493.83</v>
      </c>
      <c r="Q51" s="168">
        <v>797442.79999999993</v>
      </c>
      <c r="R51" s="168">
        <v>3009783.84</v>
      </c>
      <c r="S51" s="168">
        <v>1655839.6099999999</v>
      </c>
      <c r="T51" s="168">
        <v>2396527.4899999998</v>
      </c>
      <c r="U51" s="168">
        <v>3275082.3899999997</v>
      </c>
      <c r="V51" s="221">
        <v>19880792.16</v>
      </c>
    </row>
    <row r="52" spans="1:22" x14ac:dyDescent="0.25">
      <c r="A52" s="157">
        <v>151</v>
      </c>
      <c r="B52" s="38" t="s">
        <v>311</v>
      </c>
      <c r="C52" s="166">
        <v>78</v>
      </c>
      <c r="D52" s="50">
        <v>12</v>
      </c>
      <c r="E52" s="50">
        <v>99</v>
      </c>
      <c r="F52" s="50">
        <v>58</v>
      </c>
      <c r="G52" s="50">
        <v>71</v>
      </c>
      <c r="H52" s="50">
        <v>995</v>
      </c>
      <c r="I52" s="50">
        <v>352</v>
      </c>
      <c r="J52" s="50">
        <v>179</v>
      </c>
      <c r="K52" s="50">
        <v>107</v>
      </c>
      <c r="L52" s="47">
        <v>1951</v>
      </c>
      <c r="M52" s="168">
        <v>683432.10000000009</v>
      </c>
      <c r="N52" s="168">
        <v>111418.79999999999</v>
      </c>
      <c r="O52" s="168">
        <v>768156.84</v>
      </c>
      <c r="P52" s="168">
        <v>770703.42</v>
      </c>
      <c r="Q52" s="168">
        <v>302772.39999999997</v>
      </c>
      <c r="R52" s="168">
        <v>1034093.5499999999</v>
      </c>
      <c r="S52" s="168">
        <v>729481.27999999991</v>
      </c>
      <c r="T52" s="168">
        <v>1038688.6699999999</v>
      </c>
      <c r="U52" s="168">
        <v>2149900.71</v>
      </c>
      <c r="V52" s="221">
        <v>7588647.7699999996</v>
      </c>
    </row>
    <row r="53" spans="1:22" x14ac:dyDescent="0.25">
      <c r="A53" s="157">
        <v>152</v>
      </c>
      <c r="B53" s="38" t="s">
        <v>30</v>
      </c>
      <c r="C53" s="166">
        <v>238</v>
      </c>
      <c r="D53" s="50">
        <v>50</v>
      </c>
      <c r="E53" s="50">
        <v>335</v>
      </c>
      <c r="F53" s="50">
        <v>197</v>
      </c>
      <c r="G53" s="50">
        <v>158</v>
      </c>
      <c r="H53" s="50">
        <v>2278</v>
      </c>
      <c r="I53" s="50">
        <v>679</v>
      </c>
      <c r="J53" s="50">
        <v>394</v>
      </c>
      <c r="K53" s="50">
        <v>193</v>
      </c>
      <c r="L53" s="47">
        <v>4522</v>
      </c>
      <c r="M53" s="168">
        <v>2085344.1</v>
      </c>
      <c r="N53" s="168">
        <v>464245</v>
      </c>
      <c r="O53" s="168">
        <v>2599318.6</v>
      </c>
      <c r="P53" s="168">
        <v>2617734.0299999998</v>
      </c>
      <c r="Q53" s="168">
        <v>673775.2</v>
      </c>
      <c r="R53" s="168">
        <v>2367502.62</v>
      </c>
      <c r="S53" s="168">
        <v>1407152.8099999998</v>
      </c>
      <c r="T53" s="168">
        <v>2286275.6199999996</v>
      </c>
      <c r="U53" s="168">
        <v>3877858.2899999996</v>
      </c>
      <c r="V53" s="221">
        <v>18379206.27</v>
      </c>
    </row>
    <row r="54" spans="1:22" x14ac:dyDescent="0.25">
      <c r="A54" s="157">
        <v>153</v>
      </c>
      <c r="B54" s="38" t="s">
        <v>31</v>
      </c>
      <c r="C54" s="166">
        <v>1091</v>
      </c>
      <c r="D54" s="50">
        <v>220</v>
      </c>
      <c r="E54" s="50">
        <v>1421</v>
      </c>
      <c r="F54" s="50">
        <v>817</v>
      </c>
      <c r="G54" s="50">
        <v>776</v>
      </c>
      <c r="H54" s="50">
        <v>14103</v>
      </c>
      <c r="I54" s="50">
        <v>4326</v>
      </c>
      <c r="J54" s="50">
        <v>2697</v>
      </c>
      <c r="K54" s="50">
        <v>1057</v>
      </c>
      <c r="L54" s="47">
        <v>26508</v>
      </c>
      <c r="M54" s="168">
        <v>9559287.4500000011</v>
      </c>
      <c r="N54" s="168">
        <v>2042678</v>
      </c>
      <c r="O54" s="168">
        <v>11025766.359999999</v>
      </c>
      <c r="P54" s="168">
        <v>10856287.83</v>
      </c>
      <c r="Q54" s="168">
        <v>3309174.4</v>
      </c>
      <c r="R54" s="168">
        <v>14657106.869999999</v>
      </c>
      <c r="S54" s="168">
        <v>8965159.1399999987</v>
      </c>
      <c r="T54" s="168">
        <v>15649962.809999999</v>
      </c>
      <c r="U54" s="168">
        <v>21237804.209999997</v>
      </c>
      <c r="V54" s="221">
        <v>97303227.069999993</v>
      </c>
    </row>
    <row r="55" spans="1:22" x14ac:dyDescent="0.25">
      <c r="A55" s="157">
        <v>165</v>
      </c>
      <c r="B55" s="38" t="s">
        <v>32</v>
      </c>
      <c r="C55" s="166">
        <v>912</v>
      </c>
      <c r="D55" s="50">
        <v>165</v>
      </c>
      <c r="E55" s="50">
        <v>1209</v>
      </c>
      <c r="F55" s="50">
        <v>606</v>
      </c>
      <c r="G55" s="50">
        <v>582</v>
      </c>
      <c r="H55" s="50">
        <v>8955</v>
      </c>
      <c r="I55" s="50">
        <v>2273</v>
      </c>
      <c r="J55" s="50">
        <v>1271</v>
      </c>
      <c r="K55" s="50">
        <v>440</v>
      </c>
      <c r="L55" s="47">
        <v>16413</v>
      </c>
      <c r="M55" s="168">
        <v>7990898.4000000004</v>
      </c>
      <c r="N55" s="168">
        <v>1532008.5</v>
      </c>
      <c r="O55" s="168">
        <v>9380824.4399999995</v>
      </c>
      <c r="P55" s="168">
        <v>8052521.9399999995</v>
      </c>
      <c r="Q55" s="168">
        <v>2481880.7999999998</v>
      </c>
      <c r="R55" s="168">
        <v>9306841.9499999993</v>
      </c>
      <c r="S55" s="168">
        <v>4710542.47</v>
      </c>
      <c r="T55" s="168">
        <v>7375269.8299999991</v>
      </c>
      <c r="U55" s="168">
        <v>8840713.1999999993</v>
      </c>
      <c r="V55" s="221">
        <v>59671501.530000001</v>
      </c>
    </row>
    <row r="56" spans="1:22" x14ac:dyDescent="0.25">
      <c r="A56" s="157">
        <v>167</v>
      </c>
      <c r="B56" s="38" t="s">
        <v>33</v>
      </c>
      <c r="C56" s="166">
        <v>3895</v>
      </c>
      <c r="D56" s="50">
        <v>706</v>
      </c>
      <c r="E56" s="50">
        <v>4411</v>
      </c>
      <c r="F56" s="50">
        <v>2183</v>
      </c>
      <c r="G56" s="50">
        <v>2401</v>
      </c>
      <c r="H56" s="50">
        <v>46401</v>
      </c>
      <c r="I56" s="50">
        <v>9783</v>
      </c>
      <c r="J56" s="50">
        <v>5040</v>
      </c>
      <c r="K56" s="50">
        <v>2030</v>
      </c>
      <c r="L56" s="47">
        <v>76850</v>
      </c>
      <c r="M56" s="168">
        <v>34127795.25</v>
      </c>
      <c r="N56" s="168">
        <v>6555139.3999999994</v>
      </c>
      <c r="O56" s="168">
        <v>34225654.759999998</v>
      </c>
      <c r="P56" s="168">
        <v>29007682.169999998</v>
      </c>
      <c r="Q56" s="168">
        <v>10238824.399999999</v>
      </c>
      <c r="R56" s="168">
        <v>48224095.289999999</v>
      </c>
      <c r="S56" s="168">
        <v>20274191.369999997</v>
      </c>
      <c r="T56" s="168">
        <v>29245759.199999999</v>
      </c>
      <c r="U56" s="168">
        <v>40787835.899999999</v>
      </c>
      <c r="V56" s="221">
        <v>252686977.73999998</v>
      </c>
    </row>
    <row r="57" spans="1:22" x14ac:dyDescent="0.25">
      <c r="A57" s="157">
        <v>169</v>
      </c>
      <c r="B57" s="38" t="s">
        <v>312</v>
      </c>
      <c r="C57" s="166">
        <v>239</v>
      </c>
      <c r="D57" s="50">
        <v>46</v>
      </c>
      <c r="E57" s="50">
        <v>356</v>
      </c>
      <c r="F57" s="50">
        <v>205</v>
      </c>
      <c r="G57" s="50">
        <v>201</v>
      </c>
      <c r="H57" s="50">
        <v>2724</v>
      </c>
      <c r="I57" s="50">
        <v>815</v>
      </c>
      <c r="J57" s="50">
        <v>374</v>
      </c>
      <c r="K57" s="50">
        <v>173</v>
      </c>
      <c r="L57" s="47">
        <v>5133</v>
      </c>
      <c r="M57" s="168">
        <v>2094106.0500000003</v>
      </c>
      <c r="N57" s="168">
        <v>427105.39999999997</v>
      </c>
      <c r="O57" s="168">
        <v>2762260.96</v>
      </c>
      <c r="P57" s="168">
        <v>2724037.95</v>
      </c>
      <c r="Q57" s="168">
        <v>857144.39999999991</v>
      </c>
      <c r="R57" s="168">
        <v>2831025.96</v>
      </c>
      <c r="S57" s="168">
        <v>1688997.8499999999</v>
      </c>
      <c r="T57" s="168">
        <v>2170221.02</v>
      </c>
      <c r="U57" s="168">
        <v>3476007.69</v>
      </c>
      <c r="V57" s="221">
        <v>19030907.279999997</v>
      </c>
    </row>
    <row r="58" spans="1:22" x14ac:dyDescent="0.25">
      <c r="A58" s="157">
        <v>171</v>
      </c>
      <c r="B58" s="38" t="s">
        <v>313</v>
      </c>
      <c r="C58" s="166">
        <v>220</v>
      </c>
      <c r="D58" s="50">
        <v>40</v>
      </c>
      <c r="E58" s="50">
        <v>300</v>
      </c>
      <c r="F58" s="50">
        <v>160</v>
      </c>
      <c r="G58" s="50">
        <v>138</v>
      </c>
      <c r="H58" s="50">
        <v>2493</v>
      </c>
      <c r="I58" s="50">
        <v>825</v>
      </c>
      <c r="J58" s="50">
        <v>431</v>
      </c>
      <c r="K58" s="50">
        <v>160</v>
      </c>
      <c r="L58" s="47">
        <v>4767</v>
      </c>
      <c r="M58" s="168">
        <v>1927629.0000000002</v>
      </c>
      <c r="N58" s="168">
        <v>371396</v>
      </c>
      <c r="O58" s="168">
        <v>2327748</v>
      </c>
      <c r="P58" s="168">
        <v>2126078.4</v>
      </c>
      <c r="Q58" s="168">
        <v>588487.19999999995</v>
      </c>
      <c r="R58" s="168">
        <v>2590949.9699999997</v>
      </c>
      <c r="S58" s="168">
        <v>1709721.75</v>
      </c>
      <c r="T58" s="168">
        <v>2500976.63</v>
      </c>
      <c r="U58" s="168">
        <v>3214804.8</v>
      </c>
      <c r="V58" s="221">
        <v>17357791.75</v>
      </c>
    </row>
    <row r="59" spans="1:22" x14ac:dyDescent="0.25">
      <c r="A59" s="157">
        <v>172</v>
      </c>
      <c r="B59" s="38" t="s">
        <v>34</v>
      </c>
      <c r="C59" s="166">
        <v>139</v>
      </c>
      <c r="D59" s="50">
        <v>31</v>
      </c>
      <c r="E59" s="50">
        <v>217</v>
      </c>
      <c r="F59" s="50">
        <v>131</v>
      </c>
      <c r="G59" s="50">
        <v>100</v>
      </c>
      <c r="H59" s="50">
        <v>2079</v>
      </c>
      <c r="I59" s="50">
        <v>915</v>
      </c>
      <c r="J59" s="50">
        <v>537</v>
      </c>
      <c r="K59" s="50">
        <v>228</v>
      </c>
      <c r="L59" s="47">
        <v>4377</v>
      </c>
      <c r="M59" s="168">
        <v>1217911.05</v>
      </c>
      <c r="N59" s="168">
        <v>287831.89999999997</v>
      </c>
      <c r="O59" s="168">
        <v>1683737.72</v>
      </c>
      <c r="P59" s="168">
        <v>1740726.69</v>
      </c>
      <c r="Q59" s="168">
        <v>426439.99999999994</v>
      </c>
      <c r="R59" s="168">
        <v>2160683.91</v>
      </c>
      <c r="S59" s="168">
        <v>1896236.8499999999</v>
      </c>
      <c r="T59" s="168">
        <v>3116066.01</v>
      </c>
      <c r="U59" s="168">
        <v>4581096.84</v>
      </c>
      <c r="V59" s="221">
        <v>17110730.969999999</v>
      </c>
    </row>
    <row r="60" spans="1:22" x14ac:dyDescent="0.25">
      <c r="A60" s="157">
        <v>176</v>
      </c>
      <c r="B60" s="38" t="s">
        <v>35</v>
      </c>
      <c r="C60" s="166">
        <v>146</v>
      </c>
      <c r="D60" s="50">
        <v>28</v>
      </c>
      <c r="E60" s="50">
        <v>212</v>
      </c>
      <c r="F60" s="50">
        <v>136</v>
      </c>
      <c r="G60" s="50">
        <v>114</v>
      </c>
      <c r="H60" s="50">
        <v>2281</v>
      </c>
      <c r="I60" s="50">
        <v>948</v>
      </c>
      <c r="J60" s="50">
        <v>517</v>
      </c>
      <c r="K60" s="50">
        <v>224</v>
      </c>
      <c r="L60" s="47">
        <v>4606</v>
      </c>
      <c r="M60" s="168">
        <v>1279244.7000000002</v>
      </c>
      <c r="N60" s="168">
        <v>259977.19999999998</v>
      </c>
      <c r="O60" s="168">
        <v>1644941.92</v>
      </c>
      <c r="P60" s="168">
        <v>1807166.64</v>
      </c>
      <c r="Q60" s="168">
        <v>486141.6</v>
      </c>
      <c r="R60" s="168">
        <v>2370620.4899999998</v>
      </c>
      <c r="S60" s="168">
        <v>1964625.72</v>
      </c>
      <c r="T60" s="168">
        <v>3000011.4099999997</v>
      </c>
      <c r="U60" s="168">
        <v>4500726.72</v>
      </c>
      <c r="V60" s="221">
        <v>17313456.399999999</v>
      </c>
    </row>
    <row r="61" spans="1:22" x14ac:dyDescent="0.25">
      <c r="A61" s="157">
        <v>177</v>
      </c>
      <c r="B61" s="38" t="s">
        <v>36</v>
      </c>
      <c r="C61" s="166">
        <v>78</v>
      </c>
      <c r="D61" s="50">
        <v>17</v>
      </c>
      <c r="E61" s="50">
        <v>125</v>
      </c>
      <c r="F61" s="50">
        <v>66</v>
      </c>
      <c r="G61" s="50">
        <v>62</v>
      </c>
      <c r="H61" s="50">
        <v>913</v>
      </c>
      <c r="I61" s="50">
        <v>332</v>
      </c>
      <c r="J61" s="50">
        <v>179</v>
      </c>
      <c r="K61" s="50">
        <v>72</v>
      </c>
      <c r="L61" s="47">
        <v>1844</v>
      </c>
      <c r="M61" s="168">
        <v>683432.10000000009</v>
      </c>
      <c r="N61" s="168">
        <v>157843.29999999999</v>
      </c>
      <c r="O61" s="168">
        <v>969895</v>
      </c>
      <c r="P61" s="168">
        <v>877007.34</v>
      </c>
      <c r="Q61" s="168">
        <v>264392.8</v>
      </c>
      <c r="R61" s="168">
        <v>948871.77</v>
      </c>
      <c r="S61" s="168">
        <v>688033.48</v>
      </c>
      <c r="T61" s="168">
        <v>1038688.6699999999</v>
      </c>
      <c r="U61" s="168">
        <v>1446662.16</v>
      </c>
      <c r="V61" s="221">
        <v>7074826.6200000001</v>
      </c>
    </row>
    <row r="62" spans="1:22" x14ac:dyDescent="0.25">
      <c r="A62" s="157">
        <v>178</v>
      </c>
      <c r="B62" s="38" t="s">
        <v>37</v>
      </c>
      <c r="C62" s="166">
        <v>243</v>
      </c>
      <c r="D62" s="50">
        <v>44</v>
      </c>
      <c r="E62" s="50">
        <v>309</v>
      </c>
      <c r="F62" s="50">
        <v>187</v>
      </c>
      <c r="G62" s="50">
        <v>176</v>
      </c>
      <c r="H62" s="50">
        <v>3001</v>
      </c>
      <c r="I62" s="50">
        <v>1129</v>
      </c>
      <c r="J62" s="50">
        <v>732</v>
      </c>
      <c r="K62" s="50">
        <v>295</v>
      </c>
      <c r="L62" s="47">
        <v>6116</v>
      </c>
      <c r="M62" s="168">
        <v>2129153.85</v>
      </c>
      <c r="N62" s="168">
        <v>408535.6</v>
      </c>
      <c r="O62" s="168">
        <v>2397580.44</v>
      </c>
      <c r="P62" s="168">
        <v>2484854.13</v>
      </c>
      <c r="Q62" s="168">
        <v>750534.39999999991</v>
      </c>
      <c r="R62" s="168">
        <v>3118909.29</v>
      </c>
      <c r="S62" s="168">
        <v>2339728.31</v>
      </c>
      <c r="T62" s="168">
        <v>4247598.3599999994</v>
      </c>
      <c r="U62" s="168">
        <v>5927296.3499999996</v>
      </c>
      <c r="V62" s="221">
        <v>23804190.730000004</v>
      </c>
    </row>
    <row r="63" spans="1:22" x14ac:dyDescent="0.25">
      <c r="A63" s="157">
        <v>179</v>
      </c>
      <c r="B63" s="38" t="s">
        <v>38</v>
      </c>
      <c r="C63" s="166">
        <v>8140</v>
      </c>
      <c r="D63" s="50">
        <v>1472</v>
      </c>
      <c r="E63" s="50">
        <v>9256</v>
      </c>
      <c r="F63" s="50">
        <v>4384</v>
      </c>
      <c r="G63" s="50">
        <v>4486</v>
      </c>
      <c r="H63" s="50">
        <v>88582</v>
      </c>
      <c r="I63" s="50">
        <v>15246</v>
      </c>
      <c r="J63" s="50">
        <v>7792</v>
      </c>
      <c r="K63" s="50">
        <v>3042</v>
      </c>
      <c r="L63" s="47">
        <v>142400</v>
      </c>
      <c r="M63" s="168">
        <v>71322273</v>
      </c>
      <c r="N63" s="168">
        <v>13667372.799999999</v>
      </c>
      <c r="O63" s="168">
        <v>71818784.959999993</v>
      </c>
      <c r="P63" s="168">
        <v>58254548.159999996</v>
      </c>
      <c r="Q63" s="168">
        <v>19130098.399999999</v>
      </c>
      <c r="R63" s="168">
        <v>92062386.780000001</v>
      </c>
      <c r="S63" s="168">
        <v>31595657.939999998</v>
      </c>
      <c r="T63" s="168">
        <v>45214872.159999996</v>
      </c>
      <c r="U63" s="168">
        <v>61121476.259999998</v>
      </c>
      <c r="V63" s="221">
        <v>464187470.46000004</v>
      </c>
    </row>
    <row r="64" spans="1:22" x14ac:dyDescent="0.25">
      <c r="A64" s="157">
        <v>181</v>
      </c>
      <c r="B64" s="38" t="s">
        <v>39</v>
      </c>
      <c r="C64" s="166">
        <v>86</v>
      </c>
      <c r="D64" s="50">
        <v>22</v>
      </c>
      <c r="E64" s="50">
        <v>106</v>
      </c>
      <c r="F64" s="50">
        <v>57</v>
      </c>
      <c r="G64" s="50">
        <v>50</v>
      </c>
      <c r="H64" s="50">
        <v>882</v>
      </c>
      <c r="I64" s="50">
        <v>311</v>
      </c>
      <c r="J64" s="50">
        <v>148</v>
      </c>
      <c r="K64" s="50">
        <v>77</v>
      </c>
      <c r="L64" s="47">
        <v>1739</v>
      </c>
      <c r="M64" s="168">
        <v>753527.70000000007</v>
      </c>
      <c r="N64" s="168">
        <v>204267.8</v>
      </c>
      <c r="O64" s="168">
        <v>822470.96</v>
      </c>
      <c r="P64" s="168">
        <v>757415.42999999993</v>
      </c>
      <c r="Q64" s="168">
        <v>213219.99999999997</v>
      </c>
      <c r="R64" s="168">
        <v>916653.77999999991</v>
      </c>
      <c r="S64" s="168">
        <v>644513.28999999992</v>
      </c>
      <c r="T64" s="168">
        <v>858804.03999999992</v>
      </c>
      <c r="U64" s="168">
        <v>1547124.8099999998</v>
      </c>
      <c r="V64" s="221">
        <v>6717997.8099999987</v>
      </c>
    </row>
    <row r="65" spans="1:22" x14ac:dyDescent="0.25">
      <c r="A65" s="157">
        <v>182</v>
      </c>
      <c r="B65" s="38" t="s">
        <v>40</v>
      </c>
      <c r="C65" s="166">
        <v>784</v>
      </c>
      <c r="D65" s="50">
        <v>164</v>
      </c>
      <c r="E65" s="50">
        <v>1248</v>
      </c>
      <c r="F65" s="50">
        <v>625</v>
      </c>
      <c r="G65" s="50">
        <v>655</v>
      </c>
      <c r="H65" s="50">
        <v>10376</v>
      </c>
      <c r="I65" s="50">
        <v>3534</v>
      </c>
      <c r="J65" s="50">
        <v>2004</v>
      </c>
      <c r="K65" s="50">
        <v>792</v>
      </c>
      <c r="L65" s="47">
        <v>20182</v>
      </c>
      <c r="M65" s="168">
        <v>6869368.8000000007</v>
      </c>
      <c r="N65" s="168">
        <v>1522723.5999999999</v>
      </c>
      <c r="O65" s="168">
        <v>9683431.6799999997</v>
      </c>
      <c r="P65" s="168">
        <v>8304993.75</v>
      </c>
      <c r="Q65" s="168">
        <v>2793181.9999999995</v>
      </c>
      <c r="R65" s="168">
        <v>10783673.039999999</v>
      </c>
      <c r="S65" s="168">
        <v>7323826.2599999998</v>
      </c>
      <c r="T65" s="168">
        <v>11628670.92</v>
      </c>
      <c r="U65" s="168">
        <v>15913283.76</v>
      </c>
      <c r="V65" s="221">
        <v>74823153.810000002</v>
      </c>
    </row>
    <row r="66" spans="1:22" x14ac:dyDescent="0.25">
      <c r="A66" s="157">
        <v>186</v>
      </c>
      <c r="B66" s="38" t="s">
        <v>314</v>
      </c>
      <c r="C66" s="166">
        <v>2781</v>
      </c>
      <c r="D66" s="50">
        <v>535</v>
      </c>
      <c r="E66" s="50">
        <v>3141</v>
      </c>
      <c r="F66" s="50">
        <v>1513</v>
      </c>
      <c r="G66" s="50">
        <v>1450</v>
      </c>
      <c r="H66" s="50">
        <v>26260</v>
      </c>
      <c r="I66" s="50">
        <v>5112</v>
      </c>
      <c r="J66" s="50">
        <v>2227</v>
      </c>
      <c r="K66" s="50">
        <v>692</v>
      </c>
      <c r="L66" s="47">
        <v>43711</v>
      </c>
      <c r="M66" s="168">
        <v>24366982.950000003</v>
      </c>
      <c r="N66" s="168">
        <v>4967421.5</v>
      </c>
      <c r="O66" s="168">
        <v>24371521.559999999</v>
      </c>
      <c r="P66" s="168">
        <v>20104728.870000001</v>
      </c>
      <c r="Q66" s="168">
        <v>6183379.9999999991</v>
      </c>
      <c r="R66" s="168">
        <v>27291755.399999999</v>
      </c>
      <c r="S66" s="168">
        <v>10594057.68</v>
      </c>
      <c r="T66" s="168">
        <v>12922679.709999999</v>
      </c>
      <c r="U66" s="168">
        <v>13904030.76</v>
      </c>
      <c r="V66" s="221">
        <v>144706558.43000001</v>
      </c>
    </row>
    <row r="67" spans="1:22" x14ac:dyDescent="0.25">
      <c r="A67" s="157">
        <v>202</v>
      </c>
      <c r="B67" s="38" t="s">
        <v>315</v>
      </c>
      <c r="C67" s="166">
        <v>2356</v>
      </c>
      <c r="D67" s="50">
        <v>420</v>
      </c>
      <c r="E67" s="50">
        <v>2715</v>
      </c>
      <c r="F67" s="50">
        <v>1319</v>
      </c>
      <c r="G67" s="50">
        <v>1158</v>
      </c>
      <c r="H67" s="50">
        <v>18827</v>
      </c>
      <c r="I67" s="50">
        <v>4226</v>
      </c>
      <c r="J67" s="50">
        <v>2182</v>
      </c>
      <c r="K67" s="50">
        <v>734</v>
      </c>
      <c r="L67" s="47">
        <v>33937</v>
      </c>
      <c r="M67" s="168">
        <v>20643154.200000003</v>
      </c>
      <c r="N67" s="168">
        <v>3899658</v>
      </c>
      <c r="O67" s="168">
        <v>21066119.399999999</v>
      </c>
      <c r="P67" s="168">
        <v>17526858.809999999</v>
      </c>
      <c r="Q67" s="168">
        <v>4938175.1999999993</v>
      </c>
      <c r="R67" s="168">
        <v>19566712.829999998</v>
      </c>
      <c r="S67" s="168">
        <v>8757920.1399999987</v>
      </c>
      <c r="T67" s="168">
        <v>12661556.859999999</v>
      </c>
      <c r="U67" s="168">
        <v>14747917.02</v>
      </c>
      <c r="V67" s="221">
        <v>123808072.45999999</v>
      </c>
    </row>
    <row r="68" spans="1:22" x14ac:dyDescent="0.25">
      <c r="A68" s="157">
        <v>204</v>
      </c>
      <c r="B68" s="38" t="s">
        <v>41</v>
      </c>
      <c r="C68" s="166">
        <v>108</v>
      </c>
      <c r="D68" s="50">
        <v>23</v>
      </c>
      <c r="E68" s="50">
        <v>147</v>
      </c>
      <c r="F68" s="50">
        <v>90</v>
      </c>
      <c r="G68" s="50">
        <v>75</v>
      </c>
      <c r="H68" s="50">
        <v>1432</v>
      </c>
      <c r="I68" s="50">
        <v>546</v>
      </c>
      <c r="J68" s="50">
        <v>342</v>
      </c>
      <c r="K68" s="50">
        <v>130</v>
      </c>
      <c r="L68" s="47">
        <v>2893</v>
      </c>
      <c r="M68" s="168">
        <v>946290.60000000009</v>
      </c>
      <c r="N68" s="168">
        <v>213552.69999999998</v>
      </c>
      <c r="O68" s="168">
        <v>1140596.52</v>
      </c>
      <c r="P68" s="168">
        <v>1195919.1000000001</v>
      </c>
      <c r="Q68" s="168">
        <v>319830</v>
      </c>
      <c r="R68" s="168">
        <v>1488263.28</v>
      </c>
      <c r="S68" s="168">
        <v>1131524.94</v>
      </c>
      <c r="T68" s="168">
        <v>1984533.66</v>
      </c>
      <c r="U68" s="168">
        <v>2612028.9</v>
      </c>
      <c r="V68" s="221">
        <v>11032539.700000001</v>
      </c>
    </row>
    <row r="69" spans="1:22" x14ac:dyDescent="0.25">
      <c r="A69" s="157">
        <v>205</v>
      </c>
      <c r="B69" s="38" t="s">
        <v>316</v>
      </c>
      <c r="C69" s="166">
        <v>2047</v>
      </c>
      <c r="D69" s="50">
        <v>398</v>
      </c>
      <c r="E69" s="50">
        <v>2552</v>
      </c>
      <c r="F69" s="50">
        <v>1198</v>
      </c>
      <c r="G69" s="50">
        <v>1210</v>
      </c>
      <c r="H69" s="50">
        <v>20732</v>
      </c>
      <c r="I69" s="50">
        <v>4945</v>
      </c>
      <c r="J69" s="50">
        <v>2589</v>
      </c>
      <c r="K69" s="50">
        <v>1038</v>
      </c>
      <c r="L69" s="47">
        <v>36709</v>
      </c>
      <c r="M69" s="168">
        <v>17935711.650000002</v>
      </c>
      <c r="N69" s="168">
        <v>3695390.1999999997</v>
      </c>
      <c r="O69" s="168">
        <v>19801376.32</v>
      </c>
      <c r="P69" s="168">
        <v>15919012.02</v>
      </c>
      <c r="Q69" s="168">
        <v>5159924</v>
      </c>
      <c r="R69" s="168">
        <v>21546560.279999997</v>
      </c>
      <c r="S69" s="168">
        <v>10247968.549999999</v>
      </c>
      <c r="T69" s="168">
        <v>15023267.969999999</v>
      </c>
      <c r="U69" s="168">
        <v>20856046.140000001</v>
      </c>
      <c r="V69" s="221">
        <v>130185257.13</v>
      </c>
    </row>
    <row r="70" spans="1:22" x14ac:dyDescent="0.25">
      <c r="A70" s="157">
        <v>208</v>
      </c>
      <c r="B70" s="38" t="s">
        <v>42</v>
      </c>
      <c r="C70" s="166">
        <v>786</v>
      </c>
      <c r="D70" s="50">
        <v>156</v>
      </c>
      <c r="E70" s="50">
        <v>991</v>
      </c>
      <c r="F70" s="50">
        <v>495</v>
      </c>
      <c r="G70" s="50">
        <v>449</v>
      </c>
      <c r="H70" s="50">
        <v>6346</v>
      </c>
      <c r="I70" s="50">
        <v>1804</v>
      </c>
      <c r="J70" s="50">
        <v>961</v>
      </c>
      <c r="K70" s="50">
        <v>385</v>
      </c>
      <c r="L70" s="47">
        <v>12373</v>
      </c>
      <c r="M70" s="168">
        <v>6886892.7000000002</v>
      </c>
      <c r="N70" s="168">
        <v>1448444.4</v>
      </c>
      <c r="O70" s="168">
        <v>7689327.5599999996</v>
      </c>
      <c r="P70" s="168">
        <v>6577555.0499999998</v>
      </c>
      <c r="Q70" s="168">
        <v>1914715.5999999999</v>
      </c>
      <c r="R70" s="168">
        <v>6595334.3399999999</v>
      </c>
      <c r="S70" s="168">
        <v>3738591.5599999996</v>
      </c>
      <c r="T70" s="168">
        <v>5576423.5299999993</v>
      </c>
      <c r="U70" s="168">
        <v>7735624.0499999998</v>
      </c>
      <c r="V70" s="221">
        <v>48162908.789999999</v>
      </c>
    </row>
    <row r="71" spans="1:22" x14ac:dyDescent="0.25">
      <c r="A71" s="157">
        <v>211</v>
      </c>
      <c r="B71" s="38" t="s">
        <v>43</v>
      </c>
      <c r="C71" s="166">
        <v>2132</v>
      </c>
      <c r="D71" s="50">
        <v>425</v>
      </c>
      <c r="E71" s="50">
        <v>2679</v>
      </c>
      <c r="F71" s="50">
        <v>1347</v>
      </c>
      <c r="G71" s="50">
        <v>1170</v>
      </c>
      <c r="H71" s="50">
        <v>17575</v>
      </c>
      <c r="I71" s="50">
        <v>3775</v>
      </c>
      <c r="J71" s="50">
        <v>2076</v>
      </c>
      <c r="K71" s="50">
        <v>689</v>
      </c>
      <c r="L71" s="47">
        <v>31868</v>
      </c>
      <c r="M71" s="168">
        <v>18680477.400000002</v>
      </c>
      <c r="N71" s="168">
        <v>3946082.5</v>
      </c>
      <c r="O71" s="168">
        <v>20786789.640000001</v>
      </c>
      <c r="P71" s="168">
        <v>17898922.530000001</v>
      </c>
      <c r="Q71" s="168">
        <v>4989348</v>
      </c>
      <c r="R71" s="168">
        <v>18265521.75</v>
      </c>
      <c r="S71" s="168">
        <v>7823272.2499999991</v>
      </c>
      <c r="T71" s="168">
        <v>12046467.479999999</v>
      </c>
      <c r="U71" s="168">
        <v>13843753.17</v>
      </c>
      <c r="V71" s="221">
        <v>118280634.72000001</v>
      </c>
    </row>
    <row r="72" spans="1:22" x14ac:dyDescent="0.25">
      <c r="A72" s="157">
        <v>213</v>
      </c>
      <c r="B72" s="38" t="s">
        <v>44</v>
      </c>
      <c r="C72" s="166">
        <v>202</v>
      </c>
      <c r="D72" s="50">
        <v>41</v>
      </c>
      <c r="E72" s="50">
        <v>297</v>
      </c>
      <c r="F72" s="50">
        <v>146</v>
      </c>
      <c r="G72" s="50">
        <v>126</v>
      </c>
      <c r="H72" s="50">
        <v>2589</v>
      </c>
      <c r="I72" s="50">
        <v>1077</v>
      </c>
      <c r="J72" s="50">
        <v>625</v>
      </c>
      <c r="K72" s="50">
        <v>253</v>
      </c>
      <c r="L72" s="47">
        <v>5356</v>
      </c>
      <c r="M72" s="168">
        <v>1769913.9000000001</v>
      </c>
      <c r="N72" s="168">
        <v>380680.89999999997</v>
      </c>
      <c r="O72" s="168">
        <v>2304470.52</v>
      </c>
      <c r="P72" s="168">
        <v>1940046.54</v>
      </c>
      <c r="Q72" s="168">
        <v>537314.39999999991</v>
      </c>
      <c r="R72" s="168">
        <v>2690721.81</v>
      </c>
      <c r="S72" s="168">
        <v>2231964.0299999998</v>
      </c>
      <c r="T72" s="168">
        <v>3626706.2499999995</v>
      </c>
      <c r="U72" s="168">
        <v>5083410.09</v>
      </c>
      <c r="V72" s="221">
        <v>20565228.439999998</v>
      </c>
    </row>
    <row r="73" spans="1:22" x14ac:dyDescent="0.25">
      <c r="A73" s="157">
        <v>214</v>
      </c>
      <c r="B73" s="38" t="s">
        <v>45</v>
      </c>
      <c r="C73" s="166">
        <v>686</v>
      </c>
      <c r="D73" s="50">
        <v>122</v>
      </c>
      <c r="E73" s="50">
        <v>788</v>
      </c>
      <c r="F73" s="50">
        <v>411</v>
      </c>
      <c r="G73" s="50">
        <v>381</v>
      </c>
      <c r="H73" s="50">
        <v>6965</v>
      </c>
      <c r="I73" s="50">
        <v>2092</v>
      </c>
      <c r="J73" s="50">
        <v>1043</v>
      </c>
      <c r="K73" s="50">
        <v>418</v>
      </c>
      <c r="L73" s="47">
        <v>12906</v>
      </c>
      <c r="M73" s="168">
        <v>6010697.7000000002</v>
      </c>
      <c r="N73" s="168">
        <v>1132757.8</v>
      </c>
      <c r="O73" s="168">
        <v>6114218.0800000001</v>
      </c>
      <c r="P73" s="168">
        <v>5461363.8899999997</v>
      </c>
      <c r="Q73" s="168">
        <v>1624736.4</v>
      </c>
      <c r="R73" s="168">
        <v>7238654.8499999996</v>
      </c>
      <c r="S73" s="168">
        <v>4335439.88</v>
      </c>
      <c r="T73" s="168">
        <v>6052247.3899999997</v>
      </c>
      <c r="U73" s="168">
        <v>8398677.5399999991</v>
      </c>
      <c r="V73" s="221">
        <v>46368793.529999994</v>
      </c>
    </row>
    <row r="74" spans="1:22" x14ac:dyDescent="0.25">
      <c r="A74" s="157">
        <v>216</v>
      </c>
      <c r="B74" s="38" t="s">
        <v>46</v>
      </c>
      <c r="C74" s="166">
        <v>47</v>
      </c>
      <c r="D74" s="50">
        <v>13</v>
      </c>
      <c r="E74" s="50">
        <v>74</v>
      </c>
      <c r="F74" s="50">
        <v>56</v>
      </c>
      <c r="G74" s="50">
        <v>41</v>
      </c>
      <c r="H74" s="50">
        <v>631</v>
      </c>
      <c r="I74" s="50">
        <v>256</v>
      </c>
      <c r="J74" s="50">
        <v>145</v>
      </c>
      <c r="K74" s="50">
        <v>76</v>
      </c>
      <c r="L74" s="47">
        <v>1339</v>
      </c>
      <c r="M74" s="168">
        <v>411811.65</v>
      </c>
      <c r="N74" s="168">
        <v>120703.7</v>
      </c>
      <c r="O74" s="168">
        <v>574177.84</v>
      </c>
      <c r="P74" s="168">
        <v>744127.44</v>
      </c>
      <c r="Q74" s="168">
        <v>174840.4</v>
      </c>
      <c r="R74" s="168">
        <v>655791.99</v>
      </c>
      <c r="S74" s="168">
        <v>530531.83999999997</v>
      </c>
      <c r="T74" s="168">
        <v>841395.85</v>
      </c>
      <c r="U74" s="168">
        <v>1527032.2799999998</v>
      </c>
      <c r="V74" s="221">
        <v>5580412.9899999993</v>
      </c>
    </row>
    <row r="75" spans="1:22" x14ac:dyDescent="0.25">
      <c r="A75" s="157">
        <v>217</v>
      </c>
      <c r="B75" s="38" t="s">
        <v>47</v>
      </c>
      <c r="C75" s="166">
        <v>387</v>
      </c>
      <c r="D75" s="50">
        <v>63</v>
      </c>
      <c r="E75" s="50">
        <v>414</v>
      </c>
      <c r="F75" s="50">
        <v>220</v>
      </c>
      <c r="G75" s="50">
        <v>224</v>
      </c>
      <c r="H75" s="50">
        <v>2868</v>
      </c>
      <c r="I75" s="50">
        <v>751</v>
      </c>
      <c r="J75" s="50">
        <v>369</v>
      </c>
      <c r="K75" s="50">
        <v>168</v>
      </c>
      <c r="L75" s="47">
        <v>5464</v>
      </c>
      <c r="M75" s="168">
        <v>3390874.6500000004</v>
      </c>
      <c r="N75" s="168">
        <v>584948.69999999995</v>
      </c>
      <c r="O75" s="168">
        <v>3212292.2399999998</v>
      </c>
      <c r="P75" s="168">
        <v>2923357.8</v>
      </c>
      <c r="Q75" s="168">
        <v>955225.59999999986</v>
      </c>
      <c r="R75" s="168">
        <v>2980683.7199999997</v>
      </c>
      <c r="S75" s="168">
        <v>1556364.89</v>
      </c>
      <c r="T75" s="168">
        <v>2141207.3699999996</v>
      </c>
      <c r="U75" s="168">
        <v>3375545.04</v>
      </c>
      <c r="V75" s="221">
        <v>21120500.010000002</v>
      </c>
    </row>
    <row r="76" spans="1:22" x14ac:dyDescent="0.25">
      <c r="A76" s="157">
        <v>218</v>
      </c>
      <c r="B76" s="38" t="s">
        <v>317</v>
      </c>
      <c r="C76" s="166">
        <v>49</v>
      </c>
      <c r="D76" s="50">
        <v>12</v>
      </c>
      <c r="E76" s="50">
        <v>57</v>
      </c>
      <c r="F76" s="50">
        <v>32</v>
      </c>
      <c r="G76" s="50">
        <v>30</v>
      </c>
      <c r="H76" s="50">
        <v>631</v>
      </c>
      <c r="I76" s="50">
        <v>214</v>
      </c>
      <c r="J76" s="50">
        <v>134</v>
      </c>
      <c r="K76" s="50">
        <v>86</v>
      </c>
      <c r="L76" s="47">
        <v>1245</v>
      </c>
      <c r="M76" s="168">
        <v>429335.55000000005</v>
      </c>
      <c r="N76" s="168">
        <v>111418.79999999999</v>
      </c>
      <c r="O76" s="168">
        <v>442272.12</v>
      </c>
      <c r="P76" s="168">
        <v>425215.68</v>
      </c>
      <c r="Q76" s="168">
        <v>127931.99999999999</v>
      </c>
      <c r="R76" s="168">
        <v>655791.99</v>
      </c>
      <c r="S76" s="168">
        <v>443491.45999999996</v>
      </c>
      <c r="T76" s="168">
        <v>777565.82</v>
      </c>
      <c r="U76" s="168">
        <v>1727957.5799999998</v>
      </c>
      <c r="V76" s="221">
        <v>5140981</v>
      </c>
    </row>
    <row r="77" spans="1:22" x14ac:dyDescent="0.25">
      <c r="A77" s="157">
        <v>224</v>
      </c>
      <c r="B77" s="38" t="s">
        <v>318</v>
      </c>
      <c r="C77" s="166">
        <v>411</v>
      </c>
      <c r="D77" s="50">
        <v>95</v>
      </c>
      <c r="E77" s="50">
        <v>628</v>
      </c>
      <c r="F77" s="50">
        <v>329</v>
      </c>
      <c r="G77" s="50">
        <v>311</v>
      </c>
      <c r="H77" s="50">
        <v>4677</v>
      </c>
      <c r="I77" s="50">
        <v>1341</v>
      </c>
      <c r="J77" s="50">
        <v>615</v>
      </c>
      <c r="K77" s="50">
        <v>307</v>
      </c>
      <c r="L77" s="47">
        <v>8714</v>
      </c>
      <c r="M77" s="168">
        <v>3601161.45</v>
      </c>
      <c r="N77" s="168">
        <v>882065.5</v>
      </c>
      <c r="O77" s="168">
        <v>4872752.4799999995</v>
      </c>
      <c r="P77" s="168">
        <v>4371748.71</v>
      </c>
      <c r="Q77" s="168">
        <v>1326228.3999999999</v>
      </c>
      <c r="R77" s="168">
        <v>4860759.33</v>
      </c>
      <c r="S77" s="168">
        <v>2779074.9899999998</v>
      </c>
      <c r="T77" s="168">
        <v>3568678.9499999997</v>
      </c>
      <c r="U77" s="168">
        <v>6168406.71</v>
      </c>
      <c r="V77" s="221">
        <v>32430876.52</v>
      </c>
    </row>
    <row r="78" spans="1:22" x14ac:dyDescent="0.25">
      <c r="A78" s="157">
        <v>226</v>
      </c>
      <c r="B78" s="38" t="s">
        <v>48</v>
      </c>
      <c r="C78" s="166">
        <v>156</v>
      </c>
      <c r="D78" s="50">
        <v>27</v>
      </c>
      <c r="E78" s="50">
        <v>226</v>
      </c>
      <c r="F78" s="50">
        <v>149</v>
      </c>
      <c r="G78" s="50">
        <v>127</v>
      </c>
      <c r="H78" s="50">
        <v>1928</v>
      </c>
      <c r="I78" s="50">
        <v>737</v>
      </c>
      <c r="J78" s="50">
        <v>426</v>
      </c>
      <c r="K78" s="50">
        <v>173</v>
      </c>
      <c r="L78" s="47">
        <v>3949</v>
      </c>
      <c r="M78" s="168">
        <v>1366864.2000000002</v>
      </c>
      <c r="N78" s="168">
        <v>250692.3</v>
      </c>
      <c r="O78" s="168">
        <v>1753570.16</v>
      </c>
      <c r="P78" s="168">
        <v>1979910.51</v>
      </c>
      <c r="Q78" s="168">
        <v>541578.79999999993</v>
      </c>
      <c r="R78" s="168">
        <v>2003751.1199999999</v>
      </c>
      <c r="S78" s="168">
        <v>1527351.43</v>
      </c>
      <c r="T78" s="168">
        <v>2471962.98</v>
      </c>
      <c r="U78" s="168">
        <v>3476007.69</v>
      </c>
      <c r="V78" s="221">
        <v>15371689.189999999</v>
      </c>
    </row>
    <row r="79" spans="1:22" x14ac:dyDescent="0.25">
      <c r="A79" s="157">
        <v>230</v>
      </c>
      <c r="B79" s="38" t="s">
        <v>49</v>
      </c>
      <c r="C79" s="166">
        <v>116</v>
      </c>
      <c r="D79" s="50">
        <v>22</v>
      </c>
      <c r="E79" s="50">
        <v>104</v>
      </c>
      <c r="F79" s="50">
        <v>74</v>
      </c>
      <c r="G79" s="50">
        <v>60</v>
      </c>
      <c r="H79" s="50">
        <v>1172</v>
      </c>
      <c r="I79" s="50">
        <v>435</v>
      </c>
      <c r="J79" s="50">
        <v>243</v>
      </c>
      <c r="K79" s="50">
        <v>116</v>
      </c>
      <c r="L79" s="47">
        <v>2342</v>
      </c>
      <c r="M79" s="168">
        <v>1016386.2000000001</v>
      </c>
      <c r="N79" s="168">
        <v>204267.8</v>
      </c>
      <c r="O79" s="168">
        <v>806952.64</v>
      </c>
      <c r="P79" s="168">
        <v>983311.26</v>
      </c>
      <c r="Q79" s="168">
        <v>255863.99999999997</v>
      </c>
      <c r="R79" s="168">
        <v>1218047.8799999999</v>
      </c>
      <c r="S79" s="168">
        <v>901489.64999999991</v>
      </c>
      <c r="T79" s="168">
        <v>1410063.39</v>
      </c>
      <c r="U79" s="168">
        <v>2330733.48</v>
      </c>
      <c r="V79" s="221">
        <v>9127116.2999999989</v>
      </c>
    </row>
    <row r="80" spans="1:22" x14ac:dyDescent="0.25">
      <c r="A80" s="157">
        <v>231</v>
      </c>
      <c r="B80" s="38" t="s">
        <v>319</v>
      </c>
      <c r="C80" s="166">
        <v>53</v>
      </c>
      <c r="D80" s="50">
        <v>5</v>
      </c>
      <c r="E80" s="50">
        <v>55</v>
      </c>
      <c r="F80" s="50">
        <v>31</v>
      </c>
      <c r="G80" s="50">
        <v>25</v>
      </c>
      <c r="H80" s="50">
        <v>556</v>
      </c>
      <c r="I80" s="50">
        <v>319</v>
      </c>
      <c r="J80" s="50">
        <v>165</v>
      </c>
      <c r="K80" s="50">
        <v>37</v>
      </c>
      <c r="L80" s="47">
        <v>1246</v>
      </c>
      <c r="M80" s="168">
        <v>464383.35000000003</v>
      </c>
      <c r="N80" s="168">
        <v>46424.5</v>
      </c>
      <c r="O80" s="168">
        <v>426753.8</v>
      </c>
      <c r="P80" s="168">
        <v>411927.69</v>
      </c>
      <c r="Q80" s="168">
        <v>106609.99999999999</v>
      </c>
      <c r="R80" s="168">
        <v>577845.24</v>
      </c>
      <c r="S80" s="168">
        <v>661092.40999999992</v>
      </c>
      <c r="T80" s="168">
        <v>957450.45</v>
      </c>
      <c r="U80" s="168">
        <v>743423.61</v>
      </c>
      <c r="V80" s="221">
        <v>4395911.0500000007</v>
      </c>
    </row>
    <row r="81" spans="1:22" x14ac:dyDescent="0.25">
      <c r="A81" s="157">
        <v>232</v>
      </c>
      <c r="B81" s="38" t="s">
        <v>50</v>
      </c>
      <c r="C81" s="166">
        <v>740</v>
      </c>
      <c r="D81" s="50">
        <v>104</v>
      </c>
      <c r="E81" s="50">
        <v>908</v>
      </c>
      <c r="F81" s="50">
        <v>443</v>
      </c>
      <c r="G81" s="50">
        <v>469</v>
      </c>
      <c r="H81" s="50">
        <v>6942</v>
      </c>
      <c r="I81" s="50">
        <v>2104</v>
      </c>
      <c r="J81" s="50">
        <v>1019</v>
      </c>
      <c r="K81" s="50">
        <v>455</v>
      </c>
      <c r="L81" s="47">
        <v>13184</v>
      </c>
      <c r="M81" s="168">
        <v>6483843.0000000009</v>
      </c>
      <c r="N81" s="168">
        <v>965629.6</v>
      </c>
      <c r="O81" s="168">
        <v>7045317.2800000003</v>
      </c>
      <c r="P81" s="168">
        <v>5886579.5700000003</v>
      </c>
      <c r="Q81" s="168">
        <v>2000003.5999999999</v>
      </c>
      <c r="R81" s="168">
        <v>7214751.1799999997</v>
      </c>
      <c r="S81" s="168">
        <v>4360308.5599999996</v>
      </c>
      <c r="T81" s="168">
        <v>5912981.8699999992</v>
      </c>
      <c r="U81" s="168">
        <v>9142101.1500000004</v>
      </c>
      <c r="V81" s="221">
        <v>49011515.810000002</v>
      </c>
    </row>
    <row r="82" spans="1:22" x14ac:dyDescent="0.25">
      <c r="A82" s="157">
        <v>233</v>
      </c>
      <c r="B82" s="38" t="s">
        <v>51</v>
      </c>
      <c r="C82" s="166">
        <v>785</v>
      </c>
      <c r="D82" s="50">
        <v>167</v>
      </c>
      <c r="E82" s="50">
        <v>1125</v>
      </c>
      <c r="F82" s="50">
        <v>622</v>
      </c>
      <c r="G82" s="50">
        <v>541</v>
      </c>
      <c r="H82" s="50">
        <v>7965</v>
      </c>
      <c r="I82" s="50">
        <v>2452</v>
      </c>
      <c r="J82" s="50">
        <v>1374</v>
      </c>
      <c r="K82" s="50">
        <v>695</v>
      </c>
      <c r="L82" s="47">
        <v>15726</v>
      </c>
      <c r="M82" s="168">
        <v>6878130.7500000009</v>
      </c>
      <c r="N82" s="168">
        <v>1550578.3</v>
      </c>
      <c r="O82" s="168">
        <v>8729055</v>
      </c>
      <c r="P82" s="168">
        <v>8265129.7800000003</v>
      </c>
      <c r="Q82" s="168">
        <v>2307040.4</v>
      </c>
      <c r="R82" s="168">
        <v>8277944.8499999996</v>
      </c>
      <c r="S82" s="168">
        <v>5081500.2799999993</v>
      </c>
      <c r="T82" s="168">
        <v>7972951.0199999996</v>
      </c>
      <c r="U82" s="168">
        <v>13964308.35</v>
      </c>
      <c r="V82" s="221">
        <v>63026638.729999997</v>
      </c>
    </row>
    <row r="83" spans="1:22" x14ac:dyDescent="0.25">
      <c r="A83" s="157">
        <v>235</v>
      </c>
      <c r="B83" s="38" t="s">
        <v>320</v>
      </c>
      <c r="C83" s="166">
        <v>513</v>
      </c>
      <c r="D83" s="50">
        <v>114</v>
      </c>
      <c r="E83" s="50">
        <v>841</v>
      </c>
      <c r="F83" s="50">
        <v>441</v>
      </c>
      <c r="G83" s="50">
        <v>471</v>
      </c>
      <c r="H83" s="50">
        <v>5277</v>
      </c>
      <c r="I83" s="50">
        <v>1055</v>
      </c>
      <c r="J83" s="50">
        <v>796</v>
      </c>
      <c r="K83" s="50">
        <v>289</v>
      </c>
      <c r="L83" s="47">
        <v>9797</v>
      </c>
      <c r="M83" s="168">
        <v>4494880.3500000006</v>
      </c>
      <c r="N83" s="168">
        <v>1058478.5999999999</v>
      </c>
      <c r="O83" s="168">
        <v>6525453.5599999996</v>
      </c>
      <c r="P83" s="168">
        <v>5860003.5899999999</v>
      </c>
      <c r="Q83" s="168">
        <v>2008532.4</v>
      </c>
      <c r="R83" s="168">
        <v>5484333.3300000001</v>
      </c>
      <c r="S83" s="168">
        <v>2186371.4499999997</v>
      </c>
      <c r="T83" s="168">
        <v>4618973.08</v>
      </c>
      <c r="U83" s="168">
        <v>5806741.1699999999</v>
      </c>
      <c r="V83" s="221">
        <v>38043767.530000001</v>
      </c>
    </row>
    <row r="84" spans="1:22" x14ac:dyDescent="0.25">
      <c r="A84" s="157">
        <v>236</v>
      </c>
      <c r="B84" s="38" t="s">
        <v>321</v>
      </c>
      <c r="C84" s="166">
        <v>286</v>
      </c>
      <c r="D84" s="50">
        <v>70</v>
      </c>
      <c r="E84" s="50">
        <v>354</v>
      </c>
      <c r="F84" s="50">
        <v>156</v>
      </c>
      <c r="G84" s="50">
        <v>145</v>
      </c>
      <c r="H84" s="50">
        <v>2263</v>
      </c>
      <c r="I84" s="50">
        <v>550</v>
      </c>
      <c r="J84" s="50">
        <v>306</v>
      </c>
      <c r="K84" s="50">
        <v>131</v>
      </c>
      <c r="L84" s="47">
        <v>4261</v>
      </c>
      <c r="M84" s="168">
        <v>2505917.7000000002</v>
      </c>
      <c r="N84" s="168">
        <v>649943</v>
      </c>
      <c r="O84" s="168">
        <v>2746742.64</v>
      </c>
      <c r="P84" s="168">
        <v>2072926.44</v>
      </c>
      <c r="Q84" s="168">
        <v>618338</v>
      </c>
      <c r="R84" s="168">
        <v>2351913.27</v>
      </c>
      <c r="S84" s="168">
        <v>1139814.5</v>
      </c>
      <c r="T84" s="168">
        <v>1775635.38</v>
      </c>
      <c r="U84" s="168">
        <v>2632121.4299999997</v>
      </c>
      <c r="V84" s="221">
        <v>16493352.359999999</v>
      </c>
    </row>
    <row r="85" spans="1:22" x14ac:dyDescent="0.25">
      <c r="A85" s="157">
        <v>239</v>
      </c>
      <c r="B85" s="38" t="s">
        <v>52</v>
      </c>
      <c r="C85" s="166">
        <v>89</v>
      </c>
      <c r="D85" s="50">
        <v>16</v>
      </c>
      <c r="E85" s="50">
        <v>104</v>
      </c>
      <c r="F85" s="50">
        <v>62</v>
      </c>
      <c r="G85" s="50">
        <v>51</v>
      </c>
      <c r="H85" s="50">
        <v>1075</v>
      </c>
      <c r="I85" s="50">
        <v>467</v>
      </c>
      <c r="J85" s="50">
        <v>229</v>
      </c>
      <c r="K85" s="50">
        <v>109</v>
      </c>
      <c r="L85" s="47">
        <v>2202</v>
      </c>
      <c r="M85" s="168">
        <v>779813.55</v>
      </c>
      <c r="N85" s="168">
        <v>148558.39999999999</v>
      </c>
      <c r="O85" s="168">
        <v>806952.64</v>
      </c>
      <c r="P85" s="168">
        <v>823855.38</v>
      </c>
      <c r="Q85" s="168">
        <v>217484.4</v>
      </c>
      <c r="R85" s="168">
        <v>1117236.75</v>
      </c>
      <c r="S85" s="168">
        <v>967806.12999999989</v>
      </c>
      <c r="T85" s="168">
        <v>1328825.17</v>
      </c>
      <c r="U85" s="168">
        <v>2190085.77</v>
      </c>
      <c r="V85" s="221">
        <v>8380618.1899999995</v>
      </c>
    </row>
    <row r="86" spans="1:22" x14ac:dyDescent="0.25">
      <c r="A86" s="157">
        <v>240</v>
      </c>
      <c r="B86" s="38" t="s">
        <v>53</v>
      </c>
      <c r="C86" s="166">
        <v>1022</v>
      </c>
      <c r="D86" s="50">
        <v>186</v>
      </c>
      <c r="E86" s="50">
        <v>1355</v>
      </c>
      <c r="F86" s="50">
        <v>629</v>
      </c>
      <c r="G86" s="50">
        <v>603</v>
      </c>
      <c r="H86" s="50">
        <v>11201</v>
      </c>
      <c r="I86" s="50">
        <v>3259</v>
      </c>
      <c r="J86" s="50">
        <v>1699</v>
      </c>
      <c r="K86" s="50">
        <v>753</v>
      </c>
      <c r="L86" s="47">
        <v>20707</v>
      </c>
      <c r="M86" s="168">
        <v>8954712.9000000004</v>
      </c>
      <c r="N86" s="168">
        <v>1726991.4</v>
      </c>
      <c r="O86" s="168">
        <v>10513661.799999999</v>
      </c>
      <c r="P86" s="168">
        <v>8358145.71</v>
      </c>
      <c r="Q86" s="168">
        <v>2571433.1999999997</v>
      </c>
      <c r="R86" s="168">
        <v>11641087.289999999</v>
      </c>
      <c r="S86" s="168">
        <v>6753919.0099999998</v>
      </c>
      <c r="T86" s="168">
        <v>9858838.2699999996</v>
      </c>
      <c r="U86" s="168">
        <v>15129675.09</v>
      </c>
      <c r="V86" s="221">
        <v>75508464.670000002</v>
      </c>
    </row>
    <row r="87" spans="1:22" x14ac:dyDescent="0.25">
      <c r="A87" s="157">
        <v>241</v>
      </c>
      <c r="B87" s="38" t="s">
        <v>54</v>
      </c>
      <c r="C87" s="166">
        <v>470</v>
      </c>
      <c r="D87" s="50">
        <v>99</v>
      </c>
      <c r="E87" s="50">
        <v>609</v>
      </c>
      <c r="F87" s="50">
        <v>305</v>
      </c>
      <c r="G87" s="50">
        <v>276</v>
      </c>
      <c r="H87" s="50">
        <v>4302</v>
      </c>
      <c r="I87" s="50">
        <v>1264</v>
      </c>
      <c r="J87" s="50">
        <v>536</v>
      </c>
      <c r="K87" s="50">
        <v>218</v>
      </c>
      <c r="L87" s="47">
        <v>8079</v>
      </c>
      <c r="M87" s="168">
        <v>4118116.5000000005</v>
      </c>
      <c r="N87" s="168">
        <v>919205.1</v>
      </c>
      <c r="O87" s="168">
        <v>4725328.4399999995</v>
      </c>
      <c r="P87" s="168">
        <v>4052836.9499999997</v>
      </c>
      <c r="Q87" s="168">
        <v>1176974.3999999999</v>
      </c>
      <c r="R87" s="168">
        <v>4471025.58</v>
      </c>
      <c r="S87" s="168">
        <v>2619500.96</v>
      </c>
      <c r="T87" s="168">
        <v>3110263.28</v>
      </c>
      <c r="U87" s="168">
        <v>4380171.54</v>
      </c>
      <c r="V87" s="221">
        <v>29573422.75</v>
      </c>
    </row>
    <row r="88" spans="1:22" x14ac:dyDescent="0.25">
      <c r="A88" s="157">
        <v>244</v>
      </c>
      <c r="B88" s="38" t="s">
        <v>55</v>
      </c>
      <c r="C88" s="166">
        <v>1598</v>
      </c>
      <c r="D88" s="50">
        <v>282</v>
      </c>
      <c r="E88" s="50">
        <v>1914</v>
      </c>
      <c r="F88" s="50">
        <v>887</v>
      </c>
      <c r="G88" s="50">
        <v>784</v>
      </c>
      <c r="H88" s="50">
        <v>10043</v>
      </c>
      <c r="I88" s="50">
        <v>1689</v>
      </c>
      <c r="J88" s="50">
        <v>908</v>
      </c>
      <c r="K88" s="50">
        <v>250</v>
      </c>
      <c r="L88" s="47">
        <v>18355</v>
      </c>
      <c r="M88" s="168">
        <v>14001596.100000001</v>
      </c>
      <c r="N88" s="168">
        <v>2618341.7999999998</v>
      </c>
      <c r="O88" s="168">
        <v>14851032.24</v>
      </c>
      <c r="P88" s="168">
        <v>11786447.129999999</v>
      </c>
      <c r="Q88" s="168">
        <v>3343289.5999999996</v>
      </c>
      <c r="R88" s="168">
        <v>10437589.469999999</v>
      </c>
      <c r="S88" s="168">
        <v>3500266.71</v>
      </c>
      <c r="T88" s="168">
        <v>5268878.84</v>
      </c>
      <c r="U88" s="168">
        <v>5023132.5</v>
      </c>
      <c r="V88" s="221">
        <v>70830574.390000001</v>
      </c>
    </row>
    <row r="89" spans="1:22" x14ac:dyDescent="0.25">
      <c r="A89" s="157">
        <v>245</v>
      </c>
      <c r="B89" s="38" t="s">
        <v>322</v>
      </c>
      <c r="C89" s="166">
        <v>2201</v>
      </c>
      <c r="D89" s="50">
        <v>422</v>
      </c>
      <c r="E89" s="50">
        <v>2520</v>
      </c>
      <c r="F89" s="50">
        <v>1248</v>
      </c>
      <c r="G89" s="50">
        <v>1231</v>
      </c>
      <c r="H89" s="50">
        <v>21973</v>
      </c>
      <c r="I89" s="50">
        <v>4420</v>
      </c>
      <c r="J89" s="50">
        <v>2106</v>
      </c>
      <c r="K89" s="50">
        <v>635</v>
      </c>
      <c r="L89" s="47">
        <v>36756</v>
      </c>
      <c r="M89" s="168">
        <v>19285051.950000003</v>
      </c>
      <c r="N89" s="168">
        <v>3918227.8</v>
      </c>
      <c r="O89" s="168">
        <v>19553083.199999999</v>
      </c>
      <c r="P89" s="168">
        <v>16583411.52</v>
      </c>
      <c r="Q89" s="168">
        <v>5249476.3999999994</v>
      </c>
      <c r="R89" s="168">
        <v>22836319.169999998</v>
      </c>
      <c r="S89" s="168">
        <v>9159963.7999999989</v>
      </c>
      <c r="T89" s="168">
        <v>12220549.379999999</v>
      </c>
      <c r="U89" s="168">
        <v>12758756.549999999</v>
      </c>
      <c r="V89" s="221">
        <v>121564839.76999998</v>
      </c>
    </row>
    <row r="90" spans="1:22" x14ac:dyDescent="0.25">
      <c r="A90" s="157">
        <v>249</v>
      </c>
      <c r="B90" s="38" t="s">
        <v>56</v>
      </c>
      <c r="C90" s="166">
        <v>436</v>
      </c>
      <c r="D90" s="50">
        <v>93</v>
      </c>
      <c r="E90" s="50">
        <v>584</v>
      </c>
      <c r="F90" s="50">
        <v>280</v>
      </c>
      <c r="G90" s="50">
        <v>273</v>
      </c>
      <c r="H90" s="50">
        <v>4703</v>
      </c>
      <c r="I90" s="50">
        <v>1860</v>
      </c>
      <c r="J90" s="50">
        <v>961</v>
      </c>
      <c r="K90" s="50">
        <v>415</v>
      </c>
      <c r="L90" s="47">
        <v>9605</v>
      </c>
      <c r="M90" s="168">
        <v>3820210.2</v>
      </c>
      <c r="N90" s="168">
        <v>863495.7</v>
      </c>
      <c r="O90" s="168">
        <v>4531349.4399999995</v>
      </c>
      <c r="P90" s="168">
        <v>3720637.1999999997</v>
      </c>
      <c r="Q90" s="168">
        <v>1164181.2</v>
      </c>
      <c r="R90" s="168">
        <v>4887780.87</v>
      </c>
      <c r="S90" s="168">
        <v>3854645.4</v>
      </c>
      <c r="T90" s="168">
        <v>5576423.5299999993</v>
      </c>
      <c r="U90" s="168">
        <v>8338399.9499999993</v>
      </c>
      <c r="V90" s="221">
        <v>36757123.489999995</v>
      </c>
    </row>
    <row r="91" spans="1:22" x14ac:dyDescent="0.25">
      <c r="A91" s="157">
        <v>250</v>
      </c>
      <c r="B91" s="38" t="s">
        <v>57</v>
      </c>
      <c r="C91" s="166">
        <v>73</v>
      </c>
      <c r="D91" s="50">
        <v>18</v>
      </c>
      <c r="E91" s="50">
        <v>117</v>
      </c>
      <c r="F91" s="50">
        <v>46</v>
      </c>
      <c r="G91" s="50">
        <v>60</v>
      </c>
      <c r="H91" s="50">
        <v>941</v>
      </c>
      <c r="I91" s="50">
        <v>334</v>
      </c>
      <c r="J91" s="50">
        <v>186</v>
      </c>
      <c r="K91" s="50">
        <v>90</v>
      </c>
      <c r="L91" s="47">
        <v>1865</v>
      </c>
      <c r="M91" s="168">
        <v>639622.35000000009</v>
      </c>
      <c r="N91" s="168">
        <v>167128.19999999998</v>
      </c>
      <c r="O91" s="168">
        <v>907821.72</v>
      </c>
      <c r="P91" s="168">
        <v>611247.54</v>
      </c>
      <c r="Q91" s="168">
        <v>255863.99999999997</v>
      </c>
      <c r="R91" s="168">
        <v>977971.89</v>
      </c>
      <c r="S91" s="168">
        <v>692178.26</v>
      </c>
      <c r="T91" s="168">
        <v>1079307.78</v>
      </c>
      <c r="U91" s="168">
        <v>1808327.7</v>
      </c>
      <c r="V91" s="221">
        <v>7139469.4400000004</v>
      </c>
    </row>
    <row r="92" spans="1:22" x14ac:dyDescent="0.25">
      <c r="A92" s="157">
        <v>256</v>
      </c>
      <c r="B92" s="38" t="s">
        <v>58</v>
      </c>
      <c r="C92" s="166">
        <v>119</v>
      </c>
      <c r="D92" s="50">
        <v>20</v>
      </c>
      <c r="E92" s="50">
        <v>111</v>
      </c>
      <c r="F92" s="50">
        <v>52</v>
      </c>
      <c r="G92" s="50">
        <v>50</v>
      </c>
      <c r="H92" s="50">
        <v>745</v>
      </c>
      <c r="I92" s="50">
        <v>296</v>
      </c>
      <c r="J92" s="50">
        <v>159</v>
      </c>
      <c r="K92" s="50">
        <v>68</v>
      </c>
      <c r="L92" s="47">
        <v>1620</v>
      </c>
      <c r="M92" s="168">
        <v>1042672.05</v>
      </c>
      <c r="N92" s="168">
        <v>185698</v>
      </c>
      <c r="O92" s="168">
        <v>861266.76</v>
      </c>
      <c r="P92" s="168">
        <v>690975.48</v>
      </c>
      <c r="Q92" s="168">
        <v>213219.99999999997</v>
      </c>
      <c r="R92" s="168">
        <v>774271.04999999993</v>
      </c>
      <c r="S92" s="168">
        <v>613427.43999999994</v>
      </c>
      <c r="T92" s="168">
        <v>922634.07</v>
      </c>
      <c r="U92" s="168">
        <v>1366292.04</v>
      </c>
      <c r="V92" s="221">
        <v>6670456.8899999997</v>
      </c>
    </row>
    <row r="93" spans="1:22" x14ac:dyDescent="0.25">
      <c r="A93" s="157">
        <v>257</v>
      </c>
      <c r="B93" s="38" t="s">
        <v>323</v>
      </c>
      <c r="C93" s="166">
        <v>2526</v>
      </c>
      <c r="D93" s="50">
        <v>514</v>
      </c>
      <c r="E93" s="50">
        <v>3523</v>
      </c>
      <c r="F93" s="50">
        <v>1761</v>
      </c>
      <c r="G93" s="50">
        <v>1674</v>
      </c>
      <c r="H93" s="50">
        <v>23059</v>
      </c>
      <c r="I93" s="50">
        <v>4115</v>
      </c>
      <c r="J93" s="50">
        <v>1914</v>
      </c>
      <c r="K93" s="50">
        <v>500</v>
      </c>
      <c r="L93" s="47">
        <v>39586</v>
      </c>
      <c r="M93" s="168">
        <v>22132685.700000003</v>
      </c>
      <c r="N93" s="168">
        <v>4772438.5999999996</v>
      </c>
      <c r="O93" s="168">
        <v>27335520.68</v>
      </c>
      <c r="P93" s="168">
        <v>23400150.390000001</v>
      </c>
      <c r="Q93" s="168">
        <v>7138605.5999999996</v>
      </c>
      <c r="R93" s="168">
        <v>23964988.109999999</v>
      </c>
      <c r="S93" s="168">
        <v>8527884.8499999996</v>
      </c>
      <c r="T93" s="168">
        <v>11106425.219999999</v>
      </c>
      <c r="U93" s="168">
        <v>10046265</v>
      </c>
      <c r="V93" s="221">
        <v>138424964.14999998</v>
      </c>
    </row>
    <row r="94" spans="1:22" x14ac:dyDescent="0.25">
      <c r="A94" s="157">
        <v>260</v>
      </c>
      <c r="B94" s="38" t="s">
        <v>59</v>
      </c>
      <c r="C94" s="166">
        <v>381</v>
      </c>
      <c r="D94" s="50">
        <v>82</v>
      </c>
      <c r="E94" s="50">
        <v>512</v>
      </c>
      <c r="F94" s="50">
        <v>276</v>
      </c>
      <c r="G94" s="50">
        <v>286</v>
      </c>
      <c r="H94" s="50">
        <v>4987</v>
      </c>
      <c r="I94" s="50">
        <v>2012</v>
      </c>
      <c r="J94" s="50">
        <v>1130</v>
      </c>
      <c r="K94" s="50">
        <v>470</v>
      </c>
      <c r="L94" s="47">
        <v>10136</v>
      </c>
      <c r="M94" s="168">
        <v>3338302.95</v>
      </c>
      <c r="N94" s="168">
        <v>761361.79999999993</v>
      </c>
      <c r="O94" s="168">
        <v>3972689.9199999999</v>
      </c>
      <c r="P94" s="168">
        <v>3667485.2399999998</v>
      </c>
      <c r="Q94" s="168">
        <v>1219618.3999999999</v>
      </c>
      <c r="R94" s="168">
        <v>5182939.2299999995</v>
      </c>
      <c r="S94" s="168">
        <v>4169648.6799999997</v>
      </c>
      <c r="T94" s="168">
        <v>6557084.8999999994</v>
      </c>
      <c r="U94" s="168">
        <v>9443489.0999999996</v>
      </c>
      <c r="V94" s="221">
        <v>38312620.219999999</v>
      </c>
    </row>
    <row r="95" spans="1:22" x14ac:dyDescent="0.25">
      <c r="A95" s="157">
        <v>261</v>
      </c>
      <c r="B95" s="38" t="s">
        <v>60</v>
      </c>
      <c r="C95" s="166">
        <v>366</v>
      </c>
      <c r="D95" s="50">
        <v>72</v>
      </c>
      <c r="E95" s="50">
        <v>406</v>
      </c>
      <c r="F95" s="50">
        <v>206</v>
      </c>
      <c r="G95" s="50">
        <v>173</v>
      </c>
      <c r="H95" s="50">
        <v>3869</v>
      </c>
      <c r="I95" s="50">
        <v>796</v>
      </c>
      <c r="J95" s="50">
        <v>393</v>
      </c>
      <c r="K95" s="50">
        <v>172</v>
      </c>
      <c r="L95" s="47">
        <v>6453</v>
      </c>
      <c r="M95" s="168">
        <v>3206873.7</v>
      </c>
      <c r="N95" s="168">
        <v>668512.79999999993</v>
      </c>
      <c r="O95" s="168">
        <v>3150218.96</v>
      </c>
      <c r="P95" s="168">
        <v>2737325.94</v>
      </c>
      <c r="Q95" s="168">
        <v>737741.2</v>
      </c>
      <c r="R95" s="168">
        <v>4021013.01</v>
      </c>
      <c r="S95" s="168">
        <v>1649622.44</v>
      </c>
      <c r="T95" s="168">
        <v>2280472.8899999997</v>
      </c>
      <c r="U95" s="168">
        <v>3455915.1599999997</v>
      </c>
      <c r="V95" s="221">
        <v>21907696.099999998</v>
      </c>
    </row>
    <row r="96" spans="1:22" x14ac:dyDescent="0.25">
      <c r="A96" s="157">
        <v>263</v>
      </c>
      <c r="B96" s="38" t="s">
        <v>61</v>
      </c>
      <c r="C96" s="166">
        <v>413</v>
      </c>
      <c r="D96" s="50">
        <v>70</v>
      </c>
      <c r="E96" s="50">
        <v>489</v>
      </c>
      <c r="F96" s="50">
        <v>268</v>
      </c>
      <c r="G96" s="50">
        <v>249</v>
      </c>
      <c r="H96" s="50">
        <v>4089</v>
      </c>
      <c r="I96" s="50">
        <v>1312</v>
      </c>
      <c r="J96" s="50">
        <v>737</v>
      </c>
      <c r="K96" s="50">
        <v>371</v>
      </c>
      <c r="L96" s="47">
        <v>7998</v>
      </c>
      <c r="M96" s="168">
        <v>3618685.35</v>
      </c>
      <c r="N96" s="168">
        <v>649943</v>
      </c>
      <c r="O96" s="168">
        <v>3794229.2399999998</v>
      </c>
      <c r="P96" s="168">
        <v>3561181.32</v>
      </c>
      <c r="Q96" s="168">
        <v>1061835.5999999999</v>
      </c>
      <c r="R96" s="168">
        <v>4249656.8099999996</v>
      </c>
      <c r="S96" s="168">
        <v>2718975.6799999997</v>
      </c>
      <c r="T96" s="168">
        <v>4276612.01</v>
      </c>
      <c r="U96" s="168">
        <v>7454328.6299999999</v>
      </c>
      <c r="V96" s="221">
        <v>31385447.639999997</v>
      </c>
    </row>
    <row r="97" spans="1:22" x14ac:dyDescent="0.25">
      <c r="A97" s="157">
        <v>265</v>
      </c>
      <c r="B97" s="38" t="s">
        <v>62</v>
      </c>
      <c r="C97" s="166">
        <v>45</v>
      </c>
      <c r="D97" s="50">
        <v>8</v>
      </c>
      <c r="E97" s="50">
        <v>61</v>
      </c>
      <c r="F97" s="50">
        <v>38</v>
      </c>
      <c r="G97" s="50">
        <v>20</v>
      </c>
      <c r="H97" s="50">
        <v>496</v>
      </c>
      <c r="I97" s="50">
        <v>217</v>
      </c>
      <c r="J97" s="50">
        <v>157</v>
      </c>
      <c r="K97" s="50">
        <v>54</v>
      </c>
      <c r="L97" s="47">
        <v>1096</v>
      </c>
      <c r="M97" s="168">
        <v>394287.75000000006</v>
      </c>
      <c r="N97" s="168">
        <v>74279.199999999997</v>
      </c>
      <c r="O97" s="168">
        <v>473308.76</v>
      </c>
      <c r="P97" s="168">
        <v>504943.62</v>
      </c>
      <c r="Q97" s="168">
        <v>85288</v>
      </c>
      <c r="R97" s="168">
        <v>515487.83999999997</v>
      </c>
      <c r="S97" s="168">
        <v>449708.62999999995</v>
      </c>
      <c r="T97" s="168">
        <v>911028.61</v>
      </c>
      <c r="U97" s="168">
        <v>1084996.6199999999</v>
      </c>
      <c r="V97" s="221">
        <v>4493329.0299999993</v>
      </c>
    </row>
    <row r="98" spans="1:22" x14ac:dyDescent="0.25">
      <c r="A98" s="157">
        <v>271</v>
      </c>
      <c r="B98" s="38" t="s">
        <v>324</v>
      </c>
      <c r="C98" s="166">
        <v>314</v>
      </c>
      <c r="D98" s="50">
        <v>57</v>
      </c>
      <c r="E98" s="50">
        <v>392</v>
      </c>
      <c r="F98" s="50">
        <v>231</v>
      </c>
      <c r="G98" s="50">
        <v>208</v>
      </c>
      <c r="H98" s="50">
        <v>3734</v>
      </c>
      <c r="I98" s="50">
        <v>1194</v>
      </c>
      <c r="J98" s="50">
        <v>678</v>
      </c>
      <c r="K98" s="50">
        <v>295</v>
      </c>
      <c r="L98" s="47">
        <v>7103</v>
      </c>
      <c r="M98" s="168">
        <v>2751252.3000000003</v>
      </c>
      <c r="N98" s="168">
        <v>529239.29999999993</v>
      </c>
      <c r="O98" s="168">
        <v>3041590.7199999997</v>
      </c>
      <c r="P98" s="168">
        <v>3069525.69</v>
      </c>
      <c r="Q98" s="168">
        <v>886995.2</v>
      </c>
      <c r="R98" s="168">
        <v>3880708.86</v>
      </c>
      <c r="S98" s="168">
        <v>2474433.6599999997</v>
      </c>
      <c r="T98" s="168">
        <v>3934250.9399999995</v>
      </c>
      <c r="U98" s="168">
        <v>5927296.3499999996</v>
      </c>
      <c r="V98" s="221">
        <v>26495293.019999996</v>
      </c>
    </row>
    <row r="99" spans="1:22" x14ac:dyDescent="0.25">
      <c r="A99" s="157">
        <v>272</v>
      </c>
      <c r="B99" s="38" t="s">
        <v>325</v>
      </c>
      <c r="C99" s="166">
        <v>3324</v>
      </c>
      <c r="D99" s="50">
        <v>633</v>
      </c>
      <c r="E99" s="50">
        <v>3818</v>
      </c>
      <c r="F99" s="50">
        <v>1748</v>
      </c>
      <c r="G99" s="50">
        <v>1753</v>
      </c>
      <c r="H99" s="50">
        <v>25800</v>
      </c>
      <c r="I99" s="50">
        <v>6186</v>
      </c>
      <c r="J99" s="50">
        <v>3125</v>
      </c>
      <c r="K99" s="50">
        <v>1294</v>
      </c>
      <c r="L99" s="47">
        <v>47681</v>
      </c>
      <c r="M99" s="168">
        <v>29124721.800000001</v>
      </c>
      <c r="N99" s="168">
        <v>5877341.7000000002</v>
      </c>
      <c r="O99" s="168">
        <v>29624472.879999999</v>
      </c>
      <c r="P99" s="168">
        <v>23227406.52</v>
      </c>
      <c r="Q99" s="168">
        <v>7475493.1999999993</v>
      </c>
      <c r="R99" s="168">
        <v>26813682</v>
      </c>
      <c r="S99" s="168">
        <v>12819804.539999999</v>
      </c>
      <c r="T99" s="168">
        <v>18133531.25</v>
      </c>
      <c r="U99" s="168">
        <v>25999733.82</v>
      </c>
      <c r="V99" s="221">
        <v>179096187.70999998</v>
      </c>
    </row>
    <row r="100" spans="1:22" x14ac:dyDescent="0.25">
      <c r="A100" s="157">
        <v>273</v>
      </c>
      <c r="B100" s="38" t="s">
        <v>63</v>
      </c>
      <c r="C100" s="166">
        <v>224</v>
      </c>
      <c r="D100" s="50">
        <v>44</v>
      </c>
      <c r="E100" s="50">
        <v>241</v>
      </c>
      <c r="F100" s="50">
        <v>111</v>
      </c>
      <c r="G100" s="50">
        <v>82</v>
      </c>
      <c r="H100" s="50">
        <v>2121</v>
      </c>
      <c r="I100" s="50">
        <v>599</v>
      </c>
      <c r="J100" s="50">
        <v>322</v>
      </c>
      <c r="K100" s="50">
        <v>102</v>
      </c>
      <c r="L100" s="47">
        <v>3846</v>
      </c>
      <c r="M100" s="168">
        <v>1962676.8000000003</v>
      </c>
      <c r="N100" s="168">
        <v>408535.6</v>
      </c>
      <c r="O100" s="168">
        <v>1869957.56</v>
      </c>
      <c r="P100" s="168">
        <v>1474966.89</v>
      </c>
      <c r="Q100" s="168">
        <v>349680.8</v>
      </c>
      <c r="R100" s="168">
        <v>2204334.09</v>
      </c>
      <c r="S100" s="168">
        <v>1241361.6099999999</v>
      </c>
      <c r="T100" s="168">
        <v>1868479.0599999998</v>
      </c>
      <c r="U100" s="168">
        <v>2049438.0599999998</v>
      </c>
      <c r="V100" s="221">
        <v>13429430.470000001</v>
      </c>
    </row>
    <row r="101" spans="1:22" x14ac:dyDescent="0.25">
      <c r="A101" s="157">
        <v>275</v>
      </c>
      <c r="B101" s="38" t="s">
        <v>64</v>
      </c>
      <c r="C101" s="166">
        <v>109</v>
      </c>
      <c r="D101" s="50">
        <v>19</v>
      </c>
      <c r="E101" s="50">
        <v>161</v>
      </c>
      <c r="F101" s="50">
        <v>87</v>
      </c>
      <c r="G101" s="50">
        <v>80</v>
      </c>
      <c r="H101" s="50">
        <v>1288</v>
      </c>
      <c r="I101" s="50">
        <v>481</v>
      </c>
      <c r="J101" s="50">
        <v>272</v>
      </c>
      <c r="K101" s="50">
        <v>130</v>
      </c>
      <c r="L101" s="47">
        <v>2627</v>
      </c>
      <c r="M101" s="168">
        <v>955052.55</v>
      </c>
      <c r="N101" s="168">
        <v>176413.1</v>
      </c>
      <c r="O101" s="168">
        <v>1249224.76</v>
      </c>
      <c r="P101" s="168">
        <v>1156055.1299999999</v>
      </c>
      <c r="Q101" s="168">
        <v>341152</v>
      </c>
      <c r="R101" s="168">
        <v>1338605.52</v>
      </c>
      <c r="S101" s="168">
        <v>996819.59</v>
      </c>
      <c r="T101" s="168">
        <v>1578342.5599999998</v>
      </c>
      <c r="U101" s="168">
        <v>2612028.9</v>
      </c>
      <c r="V101" s="221">
        <v>10403694.109999999</v>
      </c>
    </row>
    <row r="102" spans="1:22" x14ac:dyDescent="0.25">
      <c r="A102" s="157">
        <v>276</v>
      </c>
      <c r="B102" s="38" t="s">
        <v>65</v>
      </c>
      <c r="C102" s="166">
        <v>1116</v>
      </c>
      <c r="D102" s="50">
        <v>233</v>
      </c>
      <c r="E102" s="50">
        <v>1394</v>
      </c>
      <c r="F102" s="50">
        <v>624</v>
      </c>
      <c r="G102" s="50">
        <v>609</v>
      </c>
      <c r="H102" s="50">
        <v>8302</v>
      </c>
      <c r="I102" s="50">
        <v>1672</v>
      </c>
      <c r="J102" s="50">
        <v>639</v>
      </c>
      <c r="K102" s="50">
        <v>232</v>
      </c>
      <c r="L102" s="47">
        <v>14821</v>
      </c>
      <c r="M102" s="168">
        <v>9778336.2000000011</v>
      </c>
      <c r="N102" s="168">
        <v>2163381.6999999997</v>
      </c>
      <c r="O102" s="168">
        <v>10816269.039999999</v>
      </c>
      <c r="P102" s="168">
        <v>8291705.7599999998</v>
      </c>
      <c r="Q102" s="168">
        <v>2597019.5999999996</v>
      </c>
      <c r="R102" s="168">
        <v>8628185.5800000001</v>
      </c>
      <c r="S102" s="168">
        <v>3465036.0799999996</v>
      </c>
      <c r="T102" s="168">
        <v>3707944.4699999997</v>
      </c>
      <c r="U102" s="168">
        <v>4661466.96</v>
      </c>
      <c r="V102" s="221">
        <v>54109345.389999993</v>
      </c>
    </row>
    <row r="103" spans="1:22" x14ac:dyDescent="0.25">
      <c r="A103" s="157">
        <v>280</v>
      </c>
      <c r="B103" s="38" t="s">
        <v>66</v>
      </c>
      <c r="C103" s="166">
        <v>121</v>
      </c>
      <c r="D103" s="50">
        <v>11</v>
      </c>
      <c r="E103" s="50">
        <v>136</v>
      </c>
      <c r="F103" s="50">
        <v>50</v>
      </c>
      <c r="G103" s="50">
        <v>61</v>
      </c>
      <c r="H103" s="50">
        <v>1101</v>
      </c>
      <c r="I103" s="50">
        <v>329</v>
      </c>
      <c r="J103" s="50">
        <v>177</v>
      </c>
      <c r="K103" s="50">
        <v>91</v>
      </c>
      <c r="L103" s="47">
        <v>2077</v>
      </c>
      <c r="M103" s="168">
        <v>1060195.9500000002</v>
      </c>
      <c r="N103" s="168">
        <v>102133.9</v>
      </c>
      <c r="O103" s="168">
        <v>1055245.76</v>
      </c>
      <c r="P103" s="168">
        <v>664399.5</v>
      </c>
      <c r="Q103" s="168">
        <v>260128.39999999997</v>
      </c>
      <c r="R103" s="168">
        <v>1144258.29</v>
      </c>
      <c r="S103" s="168">
        <v>681816.30999999994</v>
      </c>
      <c r="T103" s="168">
        <v>1027083.21</v>
      </c>
      <c r="U103" s="168">
        <v>1828420.23</v>
      </c>
      <c r="V103" s="221">
        <v>7823681.5500000007</v>
      </c>
    </row>
    <row r="104" spans="1:22" x14ac:dyDescent="0.25">
      <c r="A104" s="157">
        <v>284</v>
      </c>
      <c r="B104" s="38" t="s">
        <v>67</v>
      </c>
      <c r="C104" s="166">
        <v>99</v>
      </c>
      <c r="D104" s="50">
        <v>31</v>
      </c>
      <c r="E104" s="50">
        <v>136</v>
      </c>
      <c r="F104" s="50">
        <v>67</v>
      </c>
      <c r="G104" s="50">
        <v>76</v>
      </c>
      <c r="H104" s="50">
        <v>1121</v>
      </c>
      <c r="I104" s="50">
        <v>379</v>
      </c>
      <c r="J104" s="50">
        <v>270</v>
      </c>
      <c r="K104" s="50">
        <v>129</v>
      </c>
      <c r="L104" s="47">
        <v>2308</v>
      </c>
      <c r="M104" s="168">
        <v>867433.05</v>
      </c>
      <c r="N104" s="168">
        <v>287831.89999999997</v>
      </c>
      <c r="O104" s="168">
        <v>1055245.76</v>
      </c>
      <c r="P104" s="168">
        <v>890295.33</v>
      </c>
      <c r="Q104" s="168">
        <v>324094.39999999997</v>
      </c>
      <c r="R104" s="168">
        <v>1165044.0899999999</v>
      </c>
      <c r="S104" s="168">
        <v>785435.80999999994</v>
      </c>
      <c r="T104" s="168">
        <v>1566737.0999999999</v>
      </c>
      <c r="U104" s="168">
        <v>2591936.3699999996</v>
      </c>
      <c r="V104" s="221">
        <v>9534053.8099999987</v>
      </c>
    </row>
    <row r="105" spans="1:22" x14ac:dyDescent="0.25">
      <c r="A105" s="157">
        <v>285</v>
      </c>
      <c r="B105" s="38" t="s">
        <v>68</v>
      </c>
      <c r="C105" s="166">
        <v>2385</v>
      </c>
      <c r="D105" s="50">
        <v>463</v>
      </c>
      <c r="E105" s="50">
        <v>3110</v>
      </c>
      <c r="F105" s="50">
        <v>1527</v>
      </c>
      <c r="G105" s="50">
        <v>1615</v>
      </c>
      <c r="H105" s="50">
        <v>28980</v>
      </c>
      <c r="I105" s="50">
        <v>8029</v>
      </c>
      <c r="J105" s="50">
        <v>4215</v>
      </c>
      <c r="K105" s="50">
        <v>1802</v>
      </c>
      <c r="L105" s="47">
        <v>52126</v>
      </c>
      <c r="M105" s="168">
        <v>20897250.75</v>
      </c>
      <c r="N105" s="168">
        <v>4298908.7</v>
      </c>
      <c r="O105" s="168">
        <v>24130987.599999998</v>
      </c>
      <c r="P105" s="168">
        <v>20290760.73</v>
      </c>
      <c r="Q105" s="168">
        <v>6887005.9999999991</v>
      </c>
      <c r="R105" s="168">
        <v>30118624.199999999</v>
      </c>
      <c r="S105" s="168">
        <v>16639219.309999999</v>
      </c>
      <c r="T105" s="168">
        <v>24458506.949999999</v>
      </c>
      <c r="U105" s="168">
        <v>36206739.059999995</v>
      </c>
      <c r="V105" s="221">
        <v>183928003.30000001</v>
      </c>
    </row>
    <row r="106" spans="1:22" x14ac:dyDescent="0.25">
      <c r="A106" s="157">
        <v>286</v>
      </c>
      <c r="B106" s="38" t="s">
        <v>69</v>
      </c>
      <c r="C106" s="166">
        <v>3800</v>
      </c>
      <c r="D106" s="50">
        <v>770</v>
      </c>
      <c r="E106" s="50">
        <v>4712</v>
      </c>
      <c r="F106" s="50">
        <v>2525</v>
      </c>
      <c r="G106" s="50">
        <v>2535</v>
      </c>
      <c r="H106" s="50">
        <v>44763</v>
      </c>
      <c r="I106" s="50">
        <v>12947</v>
      </c>
      <c r="J106" s="50">
        <v>7093</v>
      </c>
      <c r="K106" s="50">
        <v>2968</v>
      </c>
      <c r="L106" s="47">
        <v>82113</v>
      </c>
      <c r="M106" s="168">
        <v>33295410.000000004</v>
      </c>
      <c r="N106" s="168">
        <v>7149373</v>
      </c>
      <c r="O106" s="168">
        <v>36561161.920000002</v>
      </c>
      <c r="P106" s="168">
        <v>33552174.75</v>
      </c>
      <c r="Q106" s="168">
        <v>10810254</v>
      </c>
      <c r="R106" s="168">
        <v>46521738.269999996</v>
      </c>
      <c r="S106" s="168">
        <v>26831233.329999998</v>
      </c>
      <c r="T106" s="168">
        <v>41158763.890000001</v>
      </c>
      <c r="U106" s="168">
        <v>59634629.039999999</v>
      </c>
      <c r="V106" s="221">
        <v>295514738.19999999</v>
      </c>
    </row>
    <row r="107" spans="1:22" x14ac:dyDescent="0.25">
      <c r="A107" s="157">
        <v>287</v>
      </c>
      <c r="B107" s="38" t="s">
        <v>326</v>
      </c>
      <c r="C107" s="166">
        <v>280</v>
      </c>
      <c r="D107" s="50">
        <v>59</v>
      </c>
      <c r="E107" s="50">
        <v>332</v>
      </c>
      <c r="F107" s="50">
        <v>150</v>
      </c>
      <c r="G107" s="50">
        <v>147</v>
      </c>
      <c r="H107" s="50">
        <v>3187</v>
      </c>
      <c r="I107" s="50">
        <v>1301</v>
      </c>
      <c r="J107" s="50">
        <v>673</v>
      </c>
      <c r="K107" s="50">
        <v>357</v>
      </c>
      <c r="L107" s="47">
        <v>6486</v>
      </c>
      <c r="M107" s="168">
        <v>2453346</v>
      </c>
      <c r="N107" s="168">
        <v>547809.1</v>
      </c>
      <c r="O107" s="168">
        <v>2576041.12</v>
      </c>
      <c r="P107" s="168">
        <v>1993198.5</v>
      </c>
      <c r="Q107" s="168">
        <v>626866.79999999993</v>
      </c>
      <c r="R107" s="168">
        <v>3312217.23</v>
      </c>
      <c r="S107" s="168">
        <v>2696179.3899999997</v>
      </c>
      <c r="T107" s="168">
        <v>3905237.2899999996</v>
      </c>
      <c r="U107" s="168">
        <v>7173033.21</v>
      </c>
      <c r="V107" s="221">
        <v>25283928.640000001</v>
      </c>
    </row>
    <row r="108" spans="1:22" x14ac:dyDescent="0.25">
      <c r="A108" s="157">
        <v>288</v>
      </c>
      <c r="B108" s="38" t="s">
        <v>327</v>
      </c>
      <c r="C108" s="166">
        <v>374</v>
      </c>
      <c r="D108" s="50">
        <v>75</v>
      </c>
      <c r="E108" s="50">
        <v>494</v>
      </c>
      <c r="F108" s="50">
        <v>248</v>
      </c>
      <c r="G108" s="50">
        <v>228</v>
      </c>
      <c r="H108" s="50">
        <v>3359</v>
      </c>
      <c r="I108" s="50">
        <v>873</v>
      </c>
      <c r="J108" s="50">
        <v>516</v>
      </c>
      <c r="K108" s="50">
        <v>261</v>
      </c>
      <c r="L108" s="47">
        <v>6428</v>
      </c>
      <c r="M108" s="168">
        <v>3276969.3000000003</v>
      </c>
      <c r="N108" s="168">
        <v>696367.5</v>
      </c>
      <c r="O108" s="168">
        <v>3833025.04</v>
      </c>
      <c r="P108" s="168">
        <v>3295421.52</v>
      </c>
      <c r="Q108" s="168">
        <v>972283.2</v>
      </c>
      <c r="R108" s="168">
        <v>3490975.11</v>
      </c>
      <c r="S108" s="168">
        <v>1809196.47</v>
      </c>
      <c r="T108" s="168">
        <v>2994208.6799999997</v>
      </c>
      <c r="U108" s="168">
        <v>5244150.33</v>
      </c>
      <c r="V108" s="221">
        <v>25612597.149999999</v>
      </c>
    </row>
    <row r="109" spans="1:22" x14ac:dyDescent="0.25">
      <c r="A109" s="157">
        <v>290</v>
      </c>
      <c r="B109" s="38" t="s">
        <v>70</v>
      </c>
      <c r="C109" s="166">
        <v>276</v>
      </c>
      <c r="D109" s="50">
        <v>54</v>
      </c>
      <c r="E109" s="50">
        <v>447</v>
      </c>
      <c r="F109" s="50">
        <v>216</v>
      </c>
      <c r="G109" s="50">
        <v>200</v>
      </c>
      <c r="H109" s="50">
        <v>4006</v>
      </c>
      <c r="I109" s="50">
        <v>1695</v>
      </c>
      <c r="J109" s="50">
        <v>938</v>
      </c>
      <c r="K109" s="50">
        <v>358</v>
      </c>
      <c r="L109" s="47">
        <v>8190</v>
      </c>
      <c r="M109" s="168">
        <v>2418298.2000000002</v>
      </c>
      <c r="N109" s="168">
        <v>501384.6</v>
      </c>
      <c r="O109" s="168">
        <v>3468344.52</v>
      </c>
      <c r="P109" s="168">
        <v>2870205.84</v>
      </c>
      <c r="Q109" s="168">
        <v>852879.99999999988</v>
      </c>
      <c r="R109" s="168">
        <v>4163395.7399999998</v>
      </c>
      <c r="S109" s="168">
        <v>3512701.05</v>
      </c>
      <c r="T109" s="168">
        <v>5442960.7399999993</v>
      </c>
      <c r="U109" s="168">
        <v>7193125.7399999993</v>
      </c>
      <c r="V109" s="221">
        <v>30423296.429999996</v>
      </c>
    </row>
    <row r="110" spans="1:22" x14ac:dyDescent="0.25">
      <c r="A110" s="157">
        <v>291</v>
      </c>
      <c r="B110" s="38" t="s">
        <v>71</v>
      </c>
      <c r="C110" s="166">
        <v>67</v>
      </c>
      <c r="D110" s="50">
        <v>3</v>
      </c>
      <c r="E110" s="50">
        <v>80</v>
      </c>
      <c r="F110" s="50">
        <v>48</v>
      </c>
      <c r="G110" s="50">
        <v>61</v>
      </c>
      <c r="H110" s="50">
        <v>986</v>
      </c>
      <c r="I110" s="50">
        <v>504</v>
      </c>
      <c r="J110" s="50">
        <v>304</v>
      </c>
      <c r="K110" s="50">
        <v>153</v>
      </c>
      <c r="L110" s="47">
        <v>2206</v>
      </c>
      <c r="M110" s="168">
        <v>587050.65</v>
      </c>
      <c r="N110" s="168">
        <v>27854.699999999997</v>
      </c>
      <c r="O110" s="168">
        <v>620732.80000000005</v>
      </c>
      <c r="P110" s="168">
        <v>637823.52</v>
      </c>
      <c r="Q110" s="168">
        <v>260128.39999999997</v>
      </c>
      <c r="R110" s="168">
        <v>1024739.94</v>
      </c>
      <c r="S110" s="168">
        <v>1044484.5599999999</v>
      </c>
      <c r="T110" s="168">
        <v>1764029.92</v>
      </c>
      <c r="U110" s="168">
        <v>3074157.09</v>
      </c>
      <c r="V110" s="221">
        <v>9041001.5799999982</v>
      </c>
    </row>
    <row r="111" spans="1:22" x14ac:dyDescent="0.25">
      <c r="A111" s="157">
        <v>297</v>
      </c>
      <c r="B111" s="38" t="s">
        <v>72</v>
      </c>
      <c r="C111" s="166">
        <v>6590</v>
      </c>
      <c r="D111" s="50">
        <v>1264</v>
      </c>
      <c r="E111" s="50">
        <v>7198</v>
      </c>
      <c r="F111" s="50">
        <v>3589</v>
      </c>
      <c r="G111" s="50">
        <v>3814</v>
      </c>
      <c r="H111" s="50">
        <v>71446</v>
      </c>
      <c r="I111" s="50">
        <v>14820</v>
      </c>
      <c r="J111" s="50">
        <v>7476</v>
      </c>
      <c r="K111" s="50">
        <v>3085</v>
      </c>
      <c r="L111" s="47">
        <v>119282</v>
      </c>
      <c r="M111" s="168">
        <v>57741250.500000007</v>
      </c>
      <c r="N111" s="168">
        <v>11736113.6</v>
      </c>
      <c r="O111" s="168">
        <v>55850433.68</v>
      </c>
      <c r="P111" s="168">
        <v>47690596.109999999</v>
      </c>
      <c r="Q111" s="168">
        <v>16264421.599999998</v>
      </c>
      <c r="R111" s="168">
        <v>74253113.340000004</v>
      </c>
      <c r="S111" s="168">
        <v>30712819.799999997</v>
      </c>
      <c r="T111" s="168">
        <v>43381209.479999997</v>
      </c>
      <c r="U111" s="168">
        <v>61985455.049999997</v>
      </c>
      <c r="V111" s="221">
        <v>399615413.16000003</v>
      </c>
    </row>
    <row r="112" spans="1:22" x14ac:dyDescent="0.25">
      <c r="A112" s="153">
        <v>300</v>
      </c>
      <c r="B112" s="38" t="s">
        <v>73</v>
      </c>
      <c r="C112" s="167">
        <v>159</v>
      </c>
      <c r="D112" s="47">
        <v>29</v>
      </c>
      <c r="E112" s="47">
        <v>238</v>
      </c>
      <c r="F112" s="47">
        <v>123</v>
      </c>
      <c r="G112" s="47">
        <v>121</v>
      </c>
      <c r="H112" s="47">
        <v>1750</v>
      </c>
      <c r="I112" s="47">
        <v>590</v>
      </c>
      <c r="J112" s="47">
        <v>350</v>
      </c>
      <c r="K112" s="47">
        <v>191</v>
      </c>
      <c r="L112" s="47">
        <v>3551</v>
      </c>
      <c r="M112" s="168">
        <v>1393150.05</v>
      </c>
      <c r="N112" s="168">
        <v>269262.09999999998</v>
      </c>
      <c r="O112" s="168">
        <v>1846680.08</v>
      </c>
      <c r="P112" s="168">
        <v>1634422.77</v>
      </c>
      <c r="Q112" s="168">
        <v>515992.39999999997</v>
      </c>
      <c r="R112" s="168">
        <v>1818757.5</v>
      </c>
      <c r="S112" s="168">
        <v>1222710.0999999999</v>
      </c>
      <c r="T112" s="168">
        <v>2030955.4999999998</v>
      </c>
      <c r="U112" s="168">
        <v>3837673.23</v>
      </c>
      <c r="V112" s="221">
        <v>14569603.73</v>
      </c>
    </row>
    <row r="113" spans="1:22" x14ac:dyDescent="0.25">
      <c r="A113" s="157">
        <v>301</v>
      </c>
      <c r="B113" s="38" t="s">
        <v>74</v>
      </c>
      <c r="C113" s="166">
        <v>1055</v>
      </c>
      <c r="D113" s="50">
        <v>217</v>
      </c>
      <c r="E113" s="50">
        <v>1376</v>
      </c>
      <c r="F113" s="50">
        <v>696</v>
      </c>
      <c r="G113" s="50">
        <v>700</v>
      </c>
      <c r="H113" s="50">
        <v>10464</v>
      </c>
      <c r="I113" s="50">
        <v>3536</v>
      </c>
      <c r="J113" s="50">
        <v>1798</v>
      </c>
      <c r="K113" s="50">
        <v>836</v>
      </c>
      <c r="L113" s="47">
        <v>20678</v>
      </c>
      <c r="M113" s="168">
        <v>9243857.25</v>
      </c>
      <c r="N113" s="168">
        <v>2014823.2999999998</v>
      </c>
      <c r="O113" s="168">
        <v>10676604.16</v>
      </c>
      <c r="P113" s="168">
        <v>9248441.0399999991</v>
      </c>
      <c r="Q113" s="168">
        <v>2985079.9999999995</v>
      </c>
      <c r="R113" s="168">
        <v>10875130.560000001</v>
      </c>
      <c r="S113" s="168">
        <v>7327971.0399999991</v>
      </c>
      <c r="T113" s="168">
        <v>10433308.539999999</v>
      </c>
      <c r="U113" s="168">
        <v>16797355.079999998</v>
      </c>
      <c r="V113" s="221">
        <v>79602570.969999999</v>
      </c>
    </row>
    <row r="114" spans="1:22" x14ac:dyDescent="0.25">
      <c r="A114" s="157">
        <v>304</v>
      </c>
      <c r="B114" s="38" t="s">
        <v>328</v>
      </c>
      <c r="C114" s="167">
        <v>37</v>
      </c>
      <c r="D114" s="167">
        <v>3</v>
      </c>
      <c r="E114" s="167">
        <v>37</v>
      </c>
      <c r="F114" s="167">
        <v>18</v>
      </c>
      <c r="G114" s="167">
        <v>7</v>
      </c>
      <c r="H114" s="167">
        <v>482</v>
      </c>
      <c r="I114" s="167">
        <v>221</v>
      </c>
      <c r="J114" s="167">
        <v>106</v>
      </c>
      <c r="K114" s="167">
        <v>38</v>
      </c>
      <c r="L114" s="47">
        <v>949</v>
      </c>
      <c r="M114" s="168">
        <v>324192.15000000002</v>
      </c>
      <c r="N114" s="168">
        <v>27854.699999999997</v>
      </c>
      <c r="O114" s="168">
        <v>287088.92</v>
      </c>
      <c r="P114" s="168">
        <v>239183.82</v>
      </c>
      <c r="Q114" s="168">
        <v>29850.799999999996</v>
      </c>
      <c r="R114" s="168">
        <v>500937.77999999997</v>
      </c>
      <c r="S114" s="168">
        <v>457998.18999999994</v>
      </c>
      <c r="T114" s="168">
        <v>615089.38</v>
      </c>
      <c r="U114" s="168">
        <v>763516.1399999999</v>
      </c>
      <c r="V114" s="221">
        <v>3245711.88</v>
      </c>
    </row>
    <row r="115" spans="1:22" x14ac:dyDescent="0.25">
      <c r="A115" s="157">
        <v>305</v>
      </c>
      <c r="B115" s="38" t="s">
        <v>75</v>
      </c>
      <c r="C115" s="166">
        <v>734</v>
      </c>
      <c r="D115" s="50">
        <v>148</v>
      </c>
      <c r="E115" s="50">
        <v>1050</v>
      </c>
      <c r="F115" s="50">
        <v>503</v>
      </c>
      <c r="G115" s="50">
        <v>482</v>
      </c>
      <c r="H115" s="50">
        <v>8063</v>
      </c>
      <c r="I115" s="50">
        <v>2331</v>
      </c>
      <c r="J115" s="50">
        <v>1329</v>
      </c>
      <c r="K115" s="50">
        <v>494</v>
      </c>
      <c r="L115" s="47">
        <v>15134</v>
      </c>
      <c r="M115" s="168">
        <v>6431271.3000000007</v>
      </c>
      <c r="N115" s="168">
        <v>1374165.2</v>
      </c>
      <c r="O115" s="168">
        <v>8147118</v>
      </c>
      <c r="P115" s="168">
        <v>6683858.9699999997</v>
      </c>
      <c r="Q115" s="168">
        <v>2055440.7999999998</v>
      </c>
      <c r="R115" s="168">
        <v>8379795.2699999996</v>
      </c>
      <c r="S115" s="168">
        <v>4830741.09</v>
      </c>
      <c r="T115" s="168">
        <v>7711828.169999999</v>
      </c>
      <c r="U115" s="168">
        <v>9925709.8200000003</v>
      </c>
      <c r="V115" s="221">
        <v>55539928.619999997</v>
      </c>
    </row>
    <row r="116" spans="1:22" x14ac:dyDescent="0.25">
      <c r="A116" s="157">
        <v>309</v>
      </c>
      <c r="B116" s="38" t="s">
        <v>76</v>
      </c>
      <c r="C116" s="166">
        <v>301</v>
      </c>
      <c r="D116" s="50">
        <v>56</v>
      </c>
      <c r="E116" s="50">
        <v>438</v>
      </c>
      <c r="F116" s="50">
        <v>195</v>
      </c>
      <c r="G116" s="50">
        <v>182</v>
      </c>
      <c r="H116" s="50">
        <v>3408</v>
      </c>
      <c r="I116" s="50">
        <v>1236</v>
      </c>
      <c r="J116" s="50">
        <v>619</v>
      </c>
      <c r="K116" s="50">
        <v>253</v>
      </c>
      <c r="L116" s="47">
        <v>6688</v>
      </c>
      <c r="M116" s="168">
        <v>2637346.9500000002</v>
      </c>
      <c r="N116" s="168">
        <v>519954.39999999997</v>
      </c>
      <c r="O116" s="168">
        <v>3398512.08</v>
      </c>
      <c r="P116" s="168">
        <v>2591158.0499999998</v>
      </c>
      <c r="Q116" s="168">
        <v>776120.79999999993</v>
      </c>
      <c r="R116" s="168">
        <v>3541900.32</v>
      </c>
      <c r="S116" s="168">
        <v>2561474.04</v>
      </c>
      <c r="T116" s="168">
        <v>3591889.8699999996</v>
      </c>
      <c r="U116" s="168">
        <v>5083410.09</v>
      </c>
      <c r="V116" s="221">
        <v>24701766.600000001</v>
      </c>
    </row>
    <row r="117" spans="1:22" x14ac:dyDescent="0.25">
      <c r="A117" s="157">
        <v>312</v>
      </c>
      <c r="B117" s="38" t="s">
        <v>77</v>
      </c>
      <c r="C117" s="166">
        <v>72</v>
      </c>
      <c r="D117" s="50">
        <v>19</v>
      </c>
      <c r="E117" s="50">
        <v>85</v>
      </c>
      <c r="F117" s="50">
        <v>39</v>
      </c>
      <c r="G117" s="50">
        <v>41</v>
      </c>
      <c r="H117" s="50">
        <v>616</v>
      </c>
      <c r="I117" s="50">
        <v>259</v>
      </c>
      <c r="J117" s="50">
        <v>128</v>
      </c>
      <c r="K117" s="50">
        <v>54</v>
      </c>
      <c r="L117" s="47">
        <v>1313</v>
      </c>
      <c r="M117" s="168">
        <v>630860.4</v>
      </c>
      <c r="N117" s="168">
        <v>176413.1</v>
      </c>
      <c r="O117" s="168">
        <v>659528.6</v>
      </c>
      <c r="P117" s="168">
        <v>518231.61</v>
      </c>
      <c r="Q117" s="168">
        <v>174840.4</v>
      </c>
      <c r="R117" s="168">
        <v>640202.64</v>
      </c>
      <c r="S117" s="168">
        <v>536749.01</v>
      </c>
      <c r="T117" s="168">
        <v>742749.44</v>
      </c>
      <c r="U117" s="168">
        <v>1084996.6199999999</v>
      </c>
      <c r="V117" s="221">
        <v>5164571.8199999994</v>
      </c>
    </row>
    <row r="118" spans="1:22" x14ac:dyDescent="0.25">
      <c r="A118" s="157">
        <v>316</v>
      </c>
      <c r="B118" s="38" t="s">
        <v>78</v>
      </c>
      <c r="C118" s="166">
        <v>181</v>
      </c>
      <c r="D118" s="50">
        <v>52</v>
      </c>
      <c r="E118" s="50">
        <v>268</v>
      </c>
      <c r="F118" s="50">
        <v>149</v>
      </c>
      <c r="G118" s="50">
        <v>137</v>
      </c>
      <c r="H118" s="50">
        <v>2397</v>
      </c>
      <c r="I118" s="50">
        <v>730</v>
      </c>
      <c r="J118" s="50">
        <v>330</v>
      </c>
      <c r="K118" s="50">
        <v>124</v>
      </c>
      <c r="L118" s="47">
        <v>4368</v>
      </c>
      <c r="M118" s="168">
        <v>1585912.9500000002</v>
      </c>
      <c r="N118" s="168">
        <v>482814.8</v>
      </c>
      <c r="O118" s="168">
        <v>2079454.88</v>
      </c>
      <c r="P118" s="168">
        <v>1979910.51</v>
      </c>
      <c r="Q118" s="168">
        <v>584222.79999999993</v>
      </c>
      <c r="R118" s="168">
        <v>2491178.13</v>
      </c>
      <c r="S118" s="168">
        <v>1512844.7</v>
      </c>
      <c r="T118" s="168">
        <v>1914900.9</v>
      </c>
      <c r="U118" s="168">
        <v>2491473.7199999997</v>
      </c>
      <c r="V118" s="221">
        <v>15122713.390000001</v>
      </c>
    </row>
    <row r="119" spans="1:22" x14ac:dyDescent="0.25">
      <c r="A119" s="157">
        <v>317</v>
      </c>
      <c r="B119" s="38" t="s">
        <v>79</v>
      </c>
      <c r="C119" s="166">
        <v>138</v>
      </c>
      <c r="D119" s="50">
        <v>34</v>
      </c>
      <c r="E119" s="50">
        <v>221</v>
      </c>
      <c r="F119" s="50">
        <v>96</v>
      </c>
      <c r="G119" s="50">
        <v>121</v>
      </c>
      <c r="H119" s="50">
        <v>1261</v>
      </c>
      <c r="I119" s="50">
        <v>379</v>
      </c>
      <c r="J119" s="50">
        <v>235</v>
      </c>
      <c r="K119" s="50">
        <v>91</v>
      </c>
      <c r="L119" s="47">
        <v>2576</v>
      </c>
      <c r="M119" s="168">
        <v>1209149.1000000001</v>
      </c>
      <c r="N119" s="168">
        <v>315686.59999999998</v>
      </c>
      <c r="O119" s="168">
        <v>1714774.3599999999</v>
      </c>
      <c r="P119" s="168">
        <v>1275647.04</v>
      </c>
      <c r="Q119" s="168">
        <v>515992.39999999997</v>
      </c>
      <c r="R119" s="168">
        <v>1310544.69</v>
      </c>
      <c r="S119" s="168">
        <v>785435.80999999994</v>
      </c>
      <c r="T119" s="168">
        <v>1363641.5499999998</v>
      </c>
      <c r="U119" s="168">
        <v>1828420.23</v>
      </c>
      <c r="V119" s="221">
        <v>10319291.779999999</v>
      </c>
    </row>
    <row r="120" spans="1:22" x14ac:dyDescent="0.25">
      <c r="A120" s="157">
        <v>320</v>
      </c>
      <c r="B120" s="38" t="s">
        <v>80</v>
      </c>
      <c r="C120" s="166">
        <v>237</v>
      </c>
      <c r="D120" s="50">
        <v>53</v>
      </c>
      <c r="E120" s="50">
        <v>298</v>
      </c>
      <c r="F120" s="50">
        <v>177</v>
      </c>
      <c r="G120" s="50">
        <v>182</v>
      </c>
      <c r="H120" s="50">
        <v>3485</v>
      </c>
      <c r="I120" s="50">
        <v>1534</v>
      </c>
      <c r="J120" s="50">
        <v>940</v>
      </c>
      <c r="K120" s="50">
        <v>368</v>
      </c>
      <c r="L120" s="47">
        <v>7274</v>
      </c>
      <c r="M120" s="168">
        <v>2076582.1500000001</v>
      </c>
      <c r="N120" s="168">
        <v>492099.69999999995</v>
      </c>
      <c r="O120" s="168">
        <v>2312229.6800000002</v>
      </c>
      <c r="P120" s="168">
        <v>2351974.23</v>
      </c>
      <c r="Q120" s="168">
        <v>776120.79999999993</v>
      </c>
      <c r="R120" s="168">
        <v>3621925.65</v>
      </c>
      <c r="S120" s="168">
        <v>3179046.26</v>
      </c>
      <c r="T120" s="168">
        <v>5454566.1999999993</v>
      </c>
      <c r="U120" s="168">
        <v>7394051.0399999991</v>
      </c>
      <c r="V120" s="221">
        <v>27658595.709999997</v>
      </c>
    </row>
    <row r="121" spans="1:22" x14ac:dyDescent="0.25">
      <c r="A121" s="157">
        <v>322</v>
      </c>
      <c r="B121" s="38" t="s">
        <v>329</v>
      </c>
      <c r="C121" s="166">
        <v>292</v>
      </c>
      <c r="D121" s="50">
        <v>61</v>
      </c>
      <c r="E121" s="50">
        <v>367</v>
      </c>
      <c r="F121" s="50">
        <v>194</v>
      </c>
      <c r="G121" s="50">
        <v>178</v>
      </c>
      <c r="H121" s="50">
        <v>3305</v>
      </c>
      <c r="I121" s="50">
        <v>1259</v>
      </c>
      <c r="J121" s="50">
        <v>652</v>
      </c>
      <c r="K121" s="50">
        <v>332</v>
      </c>
      <c r="L121" s="47">
        <v>6640</v>
      </c>
      <c r="M121" s="168">
        <v>2558489.4000000004</v>
      </c>
      <c r="N121" s="168">
        <v>566378.9</v>
      </c>
      <c r="O121" s="168">
        <v>2847611.7199999997</v>
      </c>
      <c r="P121" s="168">
        <v>2577870.06</v>
      </c>
      <c r="Q121" s="168">
        <v>759063.2</v>
      </c>
      <c r="R121" s="168">
        <v>3434853.4499999997</v>
      </c>
      <c r="S121" s="168">
        <v>2609139.0099999998</v>
      </c>
      <c r="T121" s="168">
        <v>3783379.9599999995</v>
      </c>
      <c r="U121" s="168">
        <v>6670719.96</v>
      </c>
      <c r="V121" s="221">
        <v>25807505.66</v>
      </c>
    </row>
    <row r="122" spans="1:22" x14ac:dyDescent="0.25">
      <c r="A122" s="157">
        <v>398</v>
      </c>
      <c r="B122" s="38" t="s">
        <v>330</v>
      </c>
      <c r="C122" s="166">
        <v>6315</v>
      </c>
      <c r="D122" s="50">
        <v>1122</v>
      </c>
      <c r="E122" s="50">
        <v>7483</v>
      </c>
      <c r="F122" s="50">
        <v>3621</v>
      </c>
      <c r="G122" s="50">
        <v>3805</v>
      </c>
      <c r="H122" s="50">
        <v>68171</v>
      </c>
      <c r="I122" s="50">
        <v>17012</v>
      </c>
      <c r="J122" s="50">
        <v>9004</v>
      </c>
      <c r="K122" s="50">
        <v>3290</v>
      </c>
      <c r="L122" s="47">
        <v>119823</v>
      </c>
      <c r="M122" s="168">
        <v>55331714.250000007</v>
      </c>
      <c r="N122" s="168">
        <v>10417657.799999999</v>
      </c>
      <c r="O122" s="168">
        <v>58061794.280000001</v>
      </c>
      <c r="P122" s="168">
        <v>48115811.789999999</v>
      </c>
      <c r="Q122" s="168">
        <v>16226041.999999998</v>
      </c>
      <c r="R122" s="168">
        <v>70849438.590000004</v>
      </c>
      <c r="S122" s="168">
        <v>35255498.68</v>
      </c>
      <c r="T122" s="168">
        <v>52247780.919999994</v>
      </c>
      <c r="U122" s="168">
        <v>66104423.699999996</v>
      </c>
      <c r="V122" s="221">
        <v>412610162.00999999</v>
      </c>
    </row>
    <row r="123" spans="1:22" x14ac:dyDescent="0.25">
      <c r="A123" s="157">
        <v>399</v>
      </c>
      <c r="B123" s="38" t="s">
        <v>331</v>
      </c>
      <c r="C123" s="167">
        <v>551</v>
      </c>
      <c r="D123" s="167">
        <v>111</v>
      </c>
      <c r="E123" s="167">
        <v>731</v>
      </c>
      <c r="F123" s="167">
        <v>316</v>
      </c>
      <c r="G123" s="167">
        <v>282</v>
      </c>
      <c r="H123" s="167">
        <v>4204</v>
      </c>
      <c r="I123" s="167">
        <v>1085</v>
      </c>
      <c r="J123" s="167">
        <v>508</v>
      </c>
      <c r="K123" s="167">
        <v>229</v>
      </c>
      <c r="L123" s="47">
        <v>8017</v>
      </c>
      <c r="M123" s="168">
        <v>4827834.45</v>
      </c>
      <c r="N123" s="168">
        <v>1030623.8999999999</v>
      </c>
      <c r="O123" s="168">
        <v>5671945.96</v>
      </c>
      <c r="P123" s="168">
        <v>4199004.84</v>
      </c>
      <c r="Q123" s="168">
        <v>1202560.7999999998</v>
      </c>
      <c r="R123" s="168">
        <v>4369175.16</v>
      </c>
      <c r="S123" s="168">
        <v>2248543.15</v>
      </c>
      <c r="T123" s="168">
        <v>2947786.84</v>
      </c>
      <c r="U123" s="168">
        <v>4601189.37</v>
      </c>
      <c r="V123" s="221">
        <v>31098664.469999999</v>
      </c>
    </row>
    <row r="124" spans="1:22" x14ac:dyDescent="0.25">
      <c r="A124" s="157">
        <v>400</v>
      </c>
      <c r="B124" s="38" t="s">
        <v>81</v>
      </c>
      <c r="C124" s="166">
        <v>498</v>
      </c>
      <c r="D124" s="50">
        <v>113</v>
      </c>
      <c r="E124" s="50">
        <v>615</v>
      </c>
      <c r="F124" s="50">
        <v>290</v>
      </c>
      <c r="G124" s="50">
        <v>290</v>
      </c>
      <c r="H124" s="50">
        <v>4701</v>
      </c>
      <c r="I124" s="50">
        <v>1134</v>
      </c>
      <c r="J124" s="50">
        <v>666</v>
      </c>
      <c r="K124" s="50">
        <v>281</v>
      </c>
      <c r="L124" s="47">
        <v>8588</v>
      </c>
      <c r="M124" s="168">
        <v>4363451.1000000006</v>
      </c>
      <c r="N124" s="168">
        <v>1049193.7</v>
      </c>
      <c r="O124" s="168">
        <v>4771883.4000000004</v>
      </c>
      <c r="P124" s="168">
        <v>3853517.1</v>
      </c>
      <c r="Q124" s="168">
        <v>1236676</v>
      </c>
      <c r="R124" s="168">
        <v>4885702.29</v>
      </c>
      <c r="S124" s="168">
        <v>2350090.2599999998</v>
      </c>
      <c r="T124" s="168">
        <v>3864618.1799999997</v>
      </c>
      <c r="U124" s="168">
        <v>5646000.9299999997</v>
      </c>
      <c r="V124" s="221">
        <v>32021132.960000001</v>
      </c>
    </row>
    <row r="125" spans="1:22" x14ac:dyDescent="0.25">
      <c r="A125" s="157">
        <v>402</v>
      </c>
      <c r="B125" s="38" t="s">
        <v>82</v>
      </c>
      <c r="C125" s="166">
        <v>449</v>
      </c>
      <c r="D125" s="50">
        <v>73</v>
      </c>
      <c r="E125" s="50">
        <v>681</v>
      </c>
      <c r="F125" s="50">
        <v>355</v>
      </c>
      <c r="G125" s="50">
        <v>307</v>
      </c>
      <c r="H125" s="50">
        <v>4997</v>
      </c>
      <c r="I125" s="50">
        <v>1541</v>
      </c>
      <c r="J125" s="50">
        <v>748</v>
      </c>
      <c r="K125" s="50">
        <v>334</v>
      </c>
      <c r="L125" s="47">
        <v>9485</v>
      </c>
      <c r="M125" s="168">
        <v>3934115.5500000003</v>
      </c>
      <c r="N125" s="168">
        <v>677797.7</v>
      </c>
      <c r="O125" s="168">
        <v>5283987.96</v>
      </c>
      <c r="P125" s="168">
        <v>4717236.45</v>
      </c>
      <c r="Q125" s="168">
        <v>1309170.7999999998</v>
      </c>
      <c r="R125" s="168">
        <v>5193332.13</v>
      </c>
      <c r="S125" s="168">
        <v>3193552.9899999998</v>
      </c>
      <c r="T125" s="168">
        <v>4340442.04</v>
      </c>
      <c r="U125" s="168">
        <v>6710905.0199999996</v>
      </c>
      <c r="V125" s="221">
        <v>35360540.640000001</v>
      </c>
    </row>
    <row r="126" spans="1:22" x14ac:dyDescent="0.25">
      <c r="A126" s="157">
        <v>403</v>
      </c>
      <c r="B126" s="38" t="s">
        <v>83</v>
      </c>
      <c r="C126" s="166">
        <v>148</v>
      </c>
      <c r="D126" s="50">
        <v>29</v>
      </c>
      <c r="E126" s="50">
        <v>181</v>
      </c>
      <c r="F126" s="50">
        <v>78</v>
      </c>
      <c r="G126" s="50">
        <v>104</v>
      </c>
      <c r="H126" s="50">
        <v>1432</v>
      </c>
      <c r="I126" s="50">
        <v>551</v>
      </c>
      <c r="J126" s="50">
        <v>328</v>
      </c>
      <c r="K126" s="50">
        <v>145</v>
      </c>
      <c r="L126" s="47">
        <v>2996</v>
      </c>
      <c r="M126" s="168">
        <v>1296768.6000000001</v>
      </c>
      <c r="N126" s="168">
        <v>269262.09999999998</v>
      </c>
      <c r="O126" s="168">
        <v>1404407.96</v>
      </c>
      <c r="P126" s="168">
        <v>1036463.22</v>
      </c>
      <c r="Q126" s="168">
        <v>443497.6</v>
      </c>
      <c r="R126" s="168">
        <v>1488263.28</v>
      </c>
      <c r="S126" s="168">
        <v>1141886.8899999999</v>
      </c>
      <c r="T126" s="168">
        <v>1903295.44</v>
      </c>
      <c r="U126" s="168">
        <v>2913416.8499999996</v>
      </c>
      <c r="V126" s="221">
        <v>11897261.939999999</v>
      </c>
    </row>
    <row r="127" spans="1:22" x14ac:dyDescent="0.25">
      <c r="A127" s="157">
        <v>405</v>
      </c>
      <c r="B127" s="38" t="s">
        <v>332</v>
      </c>
      <c r="C127" s="166">
        <v>3602</v>
      </c>
      <c r="D127" s="50">
        <v>686</v>
      </c>
      <c r="E127" s="50">
        <v>4391</v>
      </c>
      <c r="F127" s="50">
        <v>2136</v>
      </c>
      <c r="G127" s="50">
        <v>2189</v>
      </c>
      <c r="H127" s="50">
        <v>42396</v>
      </c>
      <c r="I127" s="50">
        <v>9735</v>
      </c>
      <c r="J127" s="50">
        <v>5247</v>
      </c>
      <c r="K127" s="50">
        <v>2252</v>
      </c>
      <c r="L127" s="47">
        <v>72634</v>
      </c>
      <c r="M127" s="168">
        <v>31560543.900000002</v>
      </c>
      <c r="N127" s="168">
        <v>6369441.3999999994</v>
      </c>
      <c r="O127" s="168">
        <v>34070471.560000002</v>
      </c>
      <c r="P127" s="168">
        <v>28383146.640000001</v>
      </c>
      <c r="Q127" s="168">
        <v>9334771.5999999996</v>
      </c>
      <c r="R127" s="168">
        <v>44061738.839999996</v>
      </c>
      <c r="S127" s="168">
        <v>20174716.649999999</v>
      </c>
      <c r="T127" s="168">
        <v>30446924.309999999</v>
      </c>
      <c r="U127" s="168">
        <v>45248377.559999995</v>
      </c>
      <c r="V127" s="221">
        <v>249650132.46000001</v>
      </c>
    </row>
    <row r="128" spans="1:22" x14ac:dyDescent="0.25">
      <c r="A128" s="157">
        <v>407</v>
      </c>
      <c r="B128" s="38" t="s">
        <v>333</v>
      </c>
      <c r="C128" s="166">
        <v>132</v>
      </c>
      <c r="D128" s="50">
        <v>19</v>
      </c>
      <c r="E128" s="50">
        <v>177</v>
      </c>
      <c r="F128" s="50">
        <v>87</v>
      </c>
      <c r="G128" s="50">
        <v>73</v>
      </c>
      <c r="H128" s="50">
        <v>1348</v>
      </c>
      <c r="I128" s="50">
        <v>423</v>
      </c>
      <c r="J128" s="50">
        <v>226</v>
      </c>
      <c r="K128" s="50">
        <v>121</v>
      </c>
      <c r="L128" s="47">
        <v>2606</v>
      </c>
      <c r="M128" s="168">
        <v>1156577.4000000001</v>
      </c>
      <c r="N128" s="168">
        <v>176413.1</v>
      </c>
      <c r="O128" s="168">
        <v>1373371.32</v>
      </c>
      <c r="P128" s="168">
        <v>1156055.1299999999</v>
      </c>
      <c r="Q128" s="168">
        <v>311301.19999999995</v>
      </c>
      <c r="R128" s="168">
        <v>1400962.92</v>
      </c>
      <c r="S128" s="168">
        <v>876620.97</v>
      </c>
      <c r="T128" s="168">
        <v>1311416.98</v>
      </c>
      <c r="U128" s="168">
        <v>2431196.13</v>
      </c>
      <c r="V128" s="221">
        <v>10193915.149999999</v>
      </c>
    </row>
    <row r="129" spans="1:22" x14ac:dyDescent="0.25">
      <c r="A129" s="157">
        <v>408</v>
      </c>
      <c r="B129" s="38" t="s">
        <v>334</v>
      </c>
      <c r="C129" s="166">
        <v>904</v>
      </c>
      <c r="D129" s="50">
        <v>189</v>
      </c>
      <c r="E129" s="50">
        <v>1140</v>
      </c>
      <c r="F129" s="50">
        <v>573</v>
      </c>
      <c r="G129" s="50">
        <v>528</v>
      </c>
      <c r="H129" s="50">
        <v>7496</v>
      </c>
      <c r="I129" s="50">
        <v>1944</v>
      </c>
      <c r="J129" s="50">
        <v>1020</v>
      </c>
      <c r="K129" s="50">
        <v>484</v>
      </c>
      <c r="L129" s="47">
        <v>14278</v>
      </c>
      <c r="M129" s="168">
        <v>7920802.8000000007</v>
      </c>
      <c r="N129" s="168">
        <v>1754846.0999999999</v>
      </c>
      <c r="O129" s="168">
        <v>8845442.4000000004</v>
      </c>
      <c r="P129" s="168">
        <v>7614018.2699999996</v>
      </c>
      <c r="Q129" s="168">
        <v>2251603.1999999997</v>
      </c>
      <c r="R129" s="168">
        <v>7790517.8399999999</v>
      </c>
      <c r="S129" s="168">
        <v>4028726.1599999997</v>
      </c>
      <c r="T129" s="168">
        <v>5918784.5999999996</v>
      </c>
      <c r="U129" s="168">
        <v>9724784.5199999996</v>
      </c>
      <c r="V129" s="221">
        <v>55849525.890000001</v>
      </c>
    </row>
    <row r="130" spans="1:22" x14ac:dyDescent="0.25">
      <c r="A130" s="157">
        <v>410</v>
      </c>
      <c r="B130" s="38" t="s">
        <v>84</v>
      </c>
      <c r="C130" s="166">
        <v>1514</v>
      </c>
      <c r="D130" s="50">
        <v>318</v>
      </c>
      <c r="E130" s="50">
        <v>1853</v>
      </c>
      <c r="F130" s="50">
        <v>857</v>
      </c>
      <c r="G130" s="50">
        <v>702</v>
      </c>
      <c r="H130" s="50">
        <v>9902</v>
      </c>
      <c r="I130" s="50">
        <v>2256</v>
      </c>
      <c r="J130" s="50">
        <v>1091</v>
      </c>
      <c r="K130" s="50">
        <v>410</v>
      </c>
      <c r="L130" s="47">
        <v>18903</v>
      </c>
      <c r="M130" s="168">
        <v>13265592.300000001</v>
      </c>
      <c r="N130" s="168">
        <v>2952598.1999999997</v>
      </c>
      <c r="O130" s="168">
        <v>14377723.48</v>
      </c>
      <c r="P130" s="168">
        <v>11387807.43</v>
      </c>
      <c r="Q130" s="168">
        <v>2993608.8</v>
      </c>
      <c r="R130" s="168">
        <v>10291049.58</v>
      </c>
      <c r="S130" s="168">
        <v>4675311.84</v>
      </c>
      <c r="T130" s="168">
        <v>6330778.4299999997</v>
      </c>
      <c r="U130" s="168">
        <v>8237937.2999999998</v>
      </c>
      <c r="V130" s="221">
        <v>74512407.359999999</v>
      </c>
    </row>
    <row r="131" spans="1:22" x14ac:dyDescent="0.25">
      <c r="A131" s="157">
        <v>416</v>
      </c>
      <c r="B131" s="38" t="s">
        <v>85</v>
      </c>
      <c r="C131" s="166">
        <v>169</v>
      </c>
      <c r="D131" s="50">
        <v>41</v>
      </c>
      <c r="E131" s="50">
        <v>256</v>
      </c>
      <c r="F131" s="50">
        <v>89</v>
      </c>
      <c r="G131" s="50">
        <v>102</v>
      </c>
      <c r="H131" s="50">
        <v>1551</v>
      </c>
      <c r="I131" s="50">
        <v>434</v>
      </c>
      <c r="J131" s="50">
        <v>233</v>
      </c>
      <c r="K131" s="50">
        <v>96</v>
      </c>
      <c r="L131" s="47">
        <v>2971</v>
      </c>
      <c r="M131" s="168">
        <v>1480769.55</v>
      </c>
      <c r="N131" s="168">
        <v>380680.89999999997</v>
      </c>
      <c r="O131" s="168">
        <v>1986344.96</v>
      </c>
      <c r="P131" s="168">
        <v>1182631.1099999999</v>
      </c>
      <c r="Q131" s="168">
        <v>434968.8</v>
      </c>
      <c r="R131" s="168">
        <v>1611938.79</v>
      </c>
      <c r="S131" s="168">
        <v>899417.25999999989</v>
      </c>
      <c r="T131" s="168">
        <v>1352036.0899999999</v>
      </c>
      <c r="U131" s="168">
        <v>1928882.88</v>
      </c>
      <c r="V131" s="221">
        <v>11257670.34</v>
      </c>
    </row>
    <row r="132" spans="1:22" x14ac:dyDescent="0.25">
      <c r="A132" s="157">
        <v>418</v>
      </c>
      <c r="B132" s="38" t="s">
        <v>86</v>
      </c>
      <c r="C132" s="166">
        <v>1811</v>
      </c>
      <c r="D132" s="50">
        <v>400</v>
      </c>
      <c r="E132" s="50">
        <v>2389</v>
      </c>
      <c r="F132" s="50">
        <v>1093</v>
      </c>
      <c r="G132" s="50">
        <v>916</v>
      </c>
      <c r="H132" s="50">
        <v>13010</v>
      </c>
      <c r="I132" s="50">
        <v>2348</v>
      </c>
      <c r="J132" s="50">
        <v>1144</v>
      </c>
      <c r="K132" s="50">
        <v>412</v>
      </c>
      <c r="L132" s="47">
        <v>23523</v>
      </c>
      <c r="M132" s="168">
        <v>15867891.450000001</v>
      </c>
      <c r="N132" s="168">
        <v>3713960</v>
      </c>
      <c r="O132" s="168">
        <v>18536633.239999998</v>
      </c>
      <c r="P132" s="168">
        <v>14523773.07</v>
      </c>
      <c r="Q132" s="168">
        <v>3906190.3999999994</v>
      </c>
      <c r="R132" s="168">
        <v>13521162.9</v>
      </c>
      <c r="S132" s="168">
        <v>4865971.72</v>
      </c>
      <c r="T132" s="168">
        <v>6638323.1199999992</v>
      </c>
      <c r="U132" s="168">
        <v>8278122.3599999994</v>
      </c>
      <c r="V132" s="221">
        <v>89852028.260000005</v>
      </c>
    </row>
    <row r="133" spans="1:22" x14ac:dyDescent="0.25">
      <c r="A133" s="157">
        <v>420</v>
      </c>
      <c r="B133" s="38" t="s">
        <v>87</v>
      </c>
      <c r="C133" s="166">
        <v>413</v>
      </c>
      <c r="D133" s="50">
        <v>83</v>
      </c>
      <c r="E133" s="50">
        <v>582</v>
      </c>
      <c r="F133" s="50">
        <v>297</v>
      </c>
      <c r="G133" s="50">
        <v>277</v>
      </c>
      <c r="H133" s="50">
        <v>4901</v>
      </c>
      <c r="I133" s="50">
        <v>1578</v>
      </c>
      <c r="J133" s="50">
        <v>926</v>
      </c>
      <c r="K133" s="50">
        <v>397</v>
      </c>
      <c r="L133" s="47">
        <v>9454</v>
      </c>
      <c r="M133" s="168">
        <v>3618685.35</v>
      </c>
      <c r="N133" s="168">
        <v>770646.7</v>
      </c>
      <c r="O133" s="168">
        <v>4515831.12</v>
      </c>
      <c r="P133" s="168">
        <v>3946533.03</v>
      </c>
      <c r="Q133" s="168">
        <v>1181238.7999999998</v>
      </c>
      <c r="R133" s="168">
        <v>5093560.29</v>
      </c>
      <c r="S133" s="168">
        <v>3270231.42</v>
      </c>
      <c r="T133" s="168">
        <v>5373327.9799999995</v>
      </c>
      <c r="U133" s="168">
        <v>7976734.4099999992</v>
      </c>
      <c r="V133" s="221">
        <v>35746789.100000001</v>
      </c>
    </row>
    <row r="134" spans="1:22" x14ac:dyDescent="0.25">
      <c r="A134" s="157">
        <v>421</v>
      </c>
      <c r="B134" s="38" t="s">
        <v>88</v>
      </c>
      <c r="C134" s="166">
        <v>37</v>
      </c>
      <c r="D134" s="50">
        <v>12</v>
      </c>
      <c r="E134" s="50">
        <v>36</v>
      </c>
      <c r="F134" s="50">
        <v>19</v>
      </c>
      <c r="G134" s="50">
        <v>28</v>
      </c>
      <c r="H134" s="50">
        <v>357</v>
      </c>
      <c r="I134" s="50">
        <v>132</v>
      </c>
      <c r="J134" s="50">
        <v>64</v>
      </c>
      <c r="K134" s="50">
        <v>34</v>
      </c>
      <c r="L134" s="47">
        <v>719</v>
      </c>
      <c r="M134" s="168">
        <v>324192.15000000002</v>
      </c>
      <c r="N134" s="168">
        <v>111418.79999999999</v>
      </c>
      <c r="O134" s="168">
        <v>279329.76</v>
      </c>
      <c r="P134" s="168">
        <v>252471.81</v>
      </c>
      <c r="Q134" s="168">
        <v>119403.19999999998</v>
      </c>
      <c r="R134" s="168">
        <v>371026.52999999997</v>
      </c>
      <c r="S134" s="168">
        <v>273555.48</v>
      </c>
      <c r="T134" s="168">
        <v>371374.72</v>
      </c>
      <c r="U134" s="168">
        <v>683146.02</v>
      </c>
      <c r="V134" s="221">
        <v>2785918.47</v>
      </c>
    </row>
    <row r="135" spans="1:22" x14ac:dyDescent="0.25">
      <c r="A135" s="157">
        <v>422</v>
      </c>
      <c r="B135" s="38" t="s">
        <v>89</v>
      </c>
      <c r="C135" s="166">
        <v>363</v>
      </c>
      <c r="D135" s="50">
        <v>73</v>
      </c>
      <c r="E135" s="50">
        <v>507</v>
      </c>
      <c r="F135" s="50">
        <v>239</v>
      </c>
      <c r="G135" s="50">
        <v>271</v>
      </c>
      <c r="H135" s="50">
        <v>5388</v>
      </c>
      <c r="I135" s="50">
        <v>2327</v>
      </c>
      <c r="J135" s="50">
        <v>1218</v>
      </c>
      <c r="K135" s="50">
        <v>498</v>
      </c>
      <c r="L135" s="47">
        <v>10884</v>
      </c>
      <c r="M135" s="168">
        <v>3180587.85</v>
      </c>
      <c r="N135" s="168">
        <v>677797.7</v>
      </c>
      <c r="O135" s="168">
        <v>3933894.12</v>
      </c>
      <c r="P135" s="168">
        <v>3175829.61</v>
      </c>
      <c r="Q135" s="168">
        <v>1155652.3999999999</v>
      </c>
      <c r="R135" s="168">
        <v>5599694.5199999996</v>
      </c>
      <c r="S135" s="168">
        <v>4822451.5299999993</v>
      </c>
      <c r="T135" s="168">
        <v>7067725.1399999997</v>
      </c>
      <c r="U135" s="168">
        <v>10006079.939999999</v>
      </c>
      <c r="V135" s="221">
        <v>39619712.809999995</v>
      </c>
    </row>
    <row r="136" spans="1:22" x14ac:dyDescent="0.25">
      <c r="A136" s="157">
        <v>423</v>
      </c>
      <c r="B136" s="38" t="s">
        <v>335</v>
      </c>
      <c r="C136" s="166">
        <v>1356</v>
      </c>
      <c r="D136" s="50">
        <v>271</v>
      </c>
      <c r="E136" s="50">
        <v>1771</v>
      </c>
      <c r="F136" s="50">
        <v>831</v>
      </c>
      <c r="G136" s="50">
        <v>790</v>
      </c>
      <c r="H136" s="50">
        <v>11124</v>
      </c>
      <c r="I136" s="50">
        <v>2280</v>
      </c>
      <c r="J136" s="50">
        <v>1141</v>
      </c>
      <c r="K136" s="50">
        <v>430</v>
      </c>
      <c r="L136" s="47">
        <v>19994</v>
      </c>
      <c r="M136" s="168">
        <v>11881204.200000001</v>
      </c>
      <c r="N136" s="168">
        <v>2516207.9</v>
      </c>
      <c r="O136" s="168">
        <v>13741472.359999999</v>
      </c>
      <c r="P136" s="168">
        <v>11042319.689999999</v>
      </c>
      <c r="Q136" s="168">
        <v>3368875.9999999995</v>
      </c>
      <c r="R136" s="168">
        <v>11561061.959999999</v>
      </c>
      <c r="S136" s="168">
        <v>4725049.1999999993</v>
      </c>
      <c r="T136" s="168">
        <v>6620914.9299999997</v>
      </c>
      <c r="U136" s="168">
        <v>8639787.9000000004</v>
      </c>
      <c r="V136" s="221">
        <v>74096894.140000001</v>
      </c>
    </row>
    <row r="137" spans="1:22" x14ac:dyDescent="0.25">
      <c r="A137" s="153">
        <v>425</v>
      </c>
      <c r="B137" s="38" t="s">
        <v>336</v>
      </c>
      <c r="C137" s="167">
        <v>1057</v>
      </c>
      <c r="D137" s="47">
        <v>245</v>
      </c>
      <c r="E137" s="47">
        <v>1493</v>
      </c>
      <c r="F137" s="47">
        <v>710</v>
      </c>
      <c r="G137" s="47">
        <v>596</v>
      </c>
      <c r="H137" s="47">
        <v>5059</v>
      </c>
      <c r="I137" s="47">
        <v>608</v>
      </c>
      <c r="J137" s="47">
        <v>300</v>
      </c>
      <c r="K137" s="47">
        <v>123</v>
      </c>
      <c r="L137" s="47">
        <v>10191</v>
      </c>
      <c r="M137" s="168">
        <v>9261381.1500000004</v>
      </c>
      <c r="N137" s="168">
        <v>2274800.5</v>
      </c>
      <c r="O137" s="168">
        <v>11584425.879999999</v>
      </c>
      <c r="P137" s="168">
        <v>9434472.9000000004</v>
      </c>
      <c r="Q137" s="168">
        <v>2541582.4</v>
      </c>
      <c r="R137" s="168">
        <v>5257768.1099999994</v>
      </c>
      <c r="S137" s="168">
        <v>1260013.1199999999</v>
      </c>
      <c r="T137" s="168">
        <v>1740818.9999999998</v>
      </c>
      <c r="U137" s="168">
        <v>2471381.19</v>
      </c>
      <c r="V137" s="221">
        <v>45826644.249999993</v>
      </c>
    </row>
    <row r="138" spans="1:22" x14ac:dyDescent="0.25">
      <c r="A138" s="157">
        <v>426</v>
      </c>
      <c r="B138" s="38" t="s">
        <v>90</v>
      </c>
      <c r="C138" s="166">
        <v>770</v>
      </c>
      <c r="D138" s="50">
        <v>169</v>
      </c>
      <c r="E138" s="50">
        <v>982</v>
      </c>
      <c r="F138" s="50">
        <v>452</v>
      </c>
      <c r="G138" s="50">
        <v>377</v>
      </c>
      <c r="H138" s="50">
        <v>6707</v>
      </c>
      <c r="I138" s="50">
        <v>1607</v>
      </c>
      <c r="J138" s="50">
        <v>730</v>
      </c>
      <c r="K138" s="50">
        <v>290</v>
      </c>
      <c r="L138" s="47">
        <v>12084</v>
      </c>
      <c r="M138" s="168">
        <v>6746701.5000000009</v>
      </c>
      <c r="N138" s="168">
        <v>1569148.0999999999</v>
      </c>
      <c r="O138" s="168">
        <v>7619495.1200000001</v>
      </c>
      <c r="P138" s="168">
        <v>6006171.4799999995</v>
      </c>
      <c r="Q138" s="168">
        <v>1607678.7999999998</v>
      </c>
      <c r="R138" s="168">
        <v>6970518.0299999993</v>
      </c>
      <c r="S138" s="168">
        <v>3330330.73</v>
      </c>
      <c r="T138" s="168">
        <v>4235992.8999999994</v>
      </c>
      <c r="U138" s="168">
        <v>5826833.6999999993</v>
      </c>
      <c r="V138" s="221">
        <v>43912870.359999999</v>
      </c>
    </row>
    <row r="139" spans="1:22" x14ac:dyDescent="0.25">
      <c r="A139" s="157">
        <v>430</v>
      </c>
      <c r="B139" s="38" t="s">
        <v>91</v>
      </c>
      <c r="C139" s="166">
        <v>716</v>
      </c>
      <c r="D139" s="50">
        <v>146</v>
      </c>
      <c r="E139" s="50">
        <v>958</v>
      </c>
      <c r="F139" s="50">
        <v>517</v>
      </c>
      <c r="G139" s="50">
        <v>535</v>
      </c>
      <c r="H139" s="50">
        <v>8267</v>
      </c>
      <c r="I139" s="50">
        <v>2589</v>
      </c>
      <c r="J139" s="50">
        <v>1397</v>
      </c>
      <c r="K139" s="50">
        <v>750</v>
      </c>
      <c r="L139" s="47">
        <v>15875</v>
      </c>
      <c r="M139" s="168">
        <v>6273556.2000000002</v>
      </c>
      <c r="N139" s="168">
        <v>1355595.4</v>
      </c>
      <c r="O139" s="168">
        <v>7433275.2800000003</v>
      </c>
      <c r="P139" s="168">
        <v>6869890.8300000001</v>
      </c>
      <c r="Q139" s="168">
        <v>2281454</v>
      </c>
      <c r="R139" s="168">
        <v>8591810.4299999997</v>
      </c>
      <c r="S139" s="168">
        <v>5365417.71</v>
      </c>
      <c r="T139" s="168">
        <v>8106413.8099999996</v>
      </c>
      <c r="U139" s="168">
        <v>15069397.5</v>
      </c>
      <c r="V139" s="221">
        <v>61346811.160000004</v>
      </c>
    </row>
    <row r="140" spans="1:22" x14ac:dyDescent="0.25">
      <c r="A140" s="157">
        <v>433</v>
      </c>
      <c r="B140" s="38" t="s">
        <v>92</v>
      </c>
      <c r="C140" s="166">
        <v>395</v>
      </c>
      <c r="D140" s="50">
        <v>84</v>
      </c>
      <c r="E140" s="50">
        <v>630</v>
      </c>
      <c r="F140" s="50">
        <v>342</v>
      </c>
      <c r="G140" s="50">
        <v>293</v>
      </c>
      <c r="H140" s="50">
        <v>4115</v>
      </c>
      <c r="I140" s="50">
        <v>1142</v>
      </c>
      <c r="J140" s="50">
        <v>625</v>
      </c>
      <c r="K140" s="50">
        <v>202</v>
      </c>
      <c r="L140" s="47">
        <v>7828</v>
      </c>
      <c r="M140" s="168">
        <v>3460970.2500000005</v>
      </c>
      <c r="N140" s="168">
        <v>779931.6</v>
      </c>
      <c r="O140" s="168">
        <v>4888270.8</v>
      </c>
      <c r="P140" s="168">
        <v>4544492.58</v>
      </c>
      <c r="Q140" s="168">
        <v>1249469.2</v>
      </c>
      <c r="R140" s="168">
        <v>4276678.3499999996</v>
      </c>
      <c r="S140" s="168">
        <v>2366669.38</v>
      </c>
      <c r="T140" s="168">
        <v>3626706.2499999995</v>
      </c>
      <c r="U140" s="168">
        <v>4058691.0599999996</v>
      </c>
      <c r="V140" s="221">
        <v>29251879.469999999</v>
      </c>
    </row>
    <row r="141" spans="1:22" x14ac:dyDescent="0.25">
      <c r="A141" s="157">
        <v>434</v>
      </c>
      <c r="B141" s="38" t="s">
        <v>337</v>
      </c>
      <c r="C141" s="166">
        <v>631</v>
      </c>
      <c r="D141" s="50">
        <v>134</v>
      </c>
      <c r="E141" s="50">
        <v>909</v>
      </c>
      <c r="F141" s="50">
        <v>481</v>
      </c>
      <c r="G141" s="50">
        <v>436</v>
      </c>
      <c r="H141" s="50">
        <v>7886</v>
      </c>
      <c r="I141" s="50">
        <v>2523</v>
      </c>
      <c r="J141" s="50">
        <v>1242</v>
      </c>
      <c r="K141" s="50">
        <v>530</v>
      </c>
      <c r="L141" s="47">
        <v>14772</v>
      </c>
      <c r="M141" s="168">
        <v>5528790.4500000002</v>
      </c>
      <c r="N141" s="168">
        <v>1244176.5999999999</v>
      </c>
      <c r="O141" s="168">
        <v>7053076.4399999995</v>
      </c>
      <c r="P141" s="168">
        <v>6391523.1899999995</v>
      </c>
      <c r="Q141" s="168">
        <v>1859278.4</v>
      </c>
      <c r="R141" s="168">
        <v>8195840.9399999995</v>
      </c>
      <c r="S141" s="168">
        <v>5228639.97</v>
      </c>
      <c r="T141" s="168">
        <v>7206990.6599999992</v>
      </c>
      <c r="U141" s="168">
        <v>10649040.899999999</v>
      </c>
      <c r="V141" s="221">
        <v>53357357.54999999</v>
      </c>
    </row>
    <row r="142" spans="1:22" x14ac:dyDescent="0.25">
      <c r="A142" s="157">
        <v>435</v>
      </c>
      <c r="B142" s="38" t="s">
        <v>93</v>
      </c>
      <c r="C142" s="166">
        <v>18</v>
      </c>
      <c r="D142" s="50">
        <v>5</v>
      </c>
      <c r="E142" s="50">
        <v>26</v>
      </c>
      <c r="F142" s="50">
        <v>14</v>
      </c>
      <c r="G142" s="50">
        <v>15</v>
      </c>
      <c r="H142" s="50">
        <v>320</v>
      </c>
      <c r="I142" s="50">
        <v>160</v>
      </c>
      <c r="J142" s="50">
        <v>86</v>
      </c>
      <c r="K142" s="50">
        <v>46</v>
      </c>
      <c r="L142" s="47">
        <v>690</v>
      </c>
      <c r="M142" s="168">
        <v>157715.1</v>
      </c>
      <c r="N142" s="168">
        <v>46424.5</v>
      </c>
      <c r="O142" s="168">
        <v>201738.16</v>
      </c>
      <c r="P142" s="168">
        <v>186031.86</v>
      </c>
      <c r="Q142" s="168">
        <v>63965.999999999993</v>
      </c>
      <c r="R142" s="168">
        <v>332572.79999999999</v>
      </c>
      <c r="S142" s="168">
        <v>331582.39999999997</v>
      </c>
      <c r="T142" s="168">
        <v>499034.77999999997</v>
      </c>
      <c r="U142" s="168">
        <v>924256.37999999989</v>
      </c>
      <c r="V142" s="221">
        <v>2743321.9799999995</v>
      </c>
    </row>
    <row r="143" spans="1:22" x14ac:dyDescent="0.25">
      <c r="A143" s="157">
        <v>436</v>
      </c>
      <c r="B143" s="38" t="s">
        <v>94</v>
      </c>
      <c r="C143" s="166">
        <v>178</v>
      </c>
      <c r="D143" s="50">
        <v>41</v>
      </c>
      <c r="E143" s="50">
        <v>259</v>
      </c>
      <c r="F143" s="50">
        <v>137</v>
      </c>
      <c r="G143" s="50">
        <v>99</v>
      </c>
      <c r="H143" s="50">
        <v>934</v>
      </c>
      <c r="I143" s="50">
        <v>225</v>
      </c>
      <c r="J143" s="50">
        <v>103</v>
      </c>
      <c r="K143" s="50">
        <v>44</v>
      </c>
      <c r="L143" s="47">
        <v>2020</v>
      </c>
      <c r="M143" s="168">
        <v>1559627.1</v>
      </c>
      <c r="N143" s="168">
        <v>380680.89999999997</v>
      </c>
      <c r="O143" s="168">
        <v>2009622.44</v>
      </c>
      <c r="P143" s="168">
        <v>1820454.63</v>
      </c>
      <c r="Q143" s="168">
        <v>422175.6</v>
      </c>
      <c r="R143" s="168">
        <v>970696.86</v>
      </c>
      <c r="S143" s="168">
        <v>466287.75</v>
      </c>
      <c r="T143" s="168">
        <v>597681.18999999994</v>
      </c>
      <c r="U143" s="168">
        <v>884071.32</v>
      </c>
      <c r="V143" s="221">
        <v>9111297.790000001</v>
      </c>
    </row>
    <row r="144" spans="1:22" x14ac:dyDescent="0.25">
      <c r="A144" s="157">
        <v>440</v>
      </c>
      <c r="B144" s="38" t="s">
        <v>338</v>
      </c>
      <c r="C144" s="166">
        <v>638</v>
      </c>
      <c r="D144" s="50">
        <v>120</v>
      </c>
      <c r="E144" s="50">
        <v>637</v>
      </c>
      <c r="F144" s="50">
        <v>286</v>
      </c>
      <c r="G144" s="50">
        <v>266</v>
      </c>
      <c r="H144" s="50">
        <v>2682</v>
      </c>
      <c r="I144" s="50">
        <v>453</v>
      </c>
      <c r="J144" s="50">
        <v>224</v>
      </c>
      <c r="K144" s="50">
        <v>111</v>
      </c>
      <c r="L144" s="47">
        <v>5417</v>
      </c>
      <c r="M144" s="168">
        <v>5590124.1000000006</v>
      </c>
      <c r="N144" s="168">
        <v>1114188</v>
      </c>
      <c r="O144" s="168">
        <v>4942584.92</v>
      </c>
      <c r="P144" s="168">
        <v>3800365.14</v>
      </c>
      <c r="Q144" s="168">
        <v>1134330.3999999999</v>
      </c>
      <c r="R144" s="168">
        <v>2787375.78</v>
      </c>
      <c r="S144" s="168">
        <v>938792.66999999993</v>
      </c>
      <c r="T144" s="168">
        <v>1299811.52</v>
      </c>
      <c r="U144" s="168">
        <v>2230270.83</v>
      </c>
      <c r="V144" s="221">
        <v>23837843.359999999</v>
      </c>
    </row>
    <row r="145" spans="1:22" x14ac:dyDescent="0.25">
      <c r="A145" s="157">
        <v>441</v>
      </c>
      <c r="B145" s="38" t="s">
        <v>95</v>
      </c>
      <c r="C145" s="166">
        <v>183</v>
      </c>
      <c r="D145" s="50">
        <v>25</v>
      </c>
      <c r="E145" s="50">
        <v>281</v>
      </c>
      <c r="F145" s="50">
        <v>136</v>
      </c>
      <c r="G145" s="50">
        <v>129</v>
      </c>
      <c r="H145" s="50">
        <v>2298</v>
      </c>
      <c r="I145" s="50">
        <v>885</v>
      </c>
      <c r="J145" s="50">
        <v>458</v>
      </c>
      <c r="K145" s="50">
        <v>241</v>
      </c>
      <c r="L145" s="47">
        <v>4636</v>
      </c>
      <c r="M145" s="168">
        <v>1603436.85</v>
      </c>
      <c r="N145" s="168">
        <v>232122.5</v>
      </c>
      <c r="O145" s="168">
        <v>2180323.96</v>
      </c>
      <c r="P145" s="168">
        <v>1807166.64</v>
      </c>
      <c r="Q145" s="168">
        <v>550107.6</v>
      </c>
      <c r="R145" s="168">
        <v>2388288.42</v>
      </c>
      <c r="S145" s="168">
        <v>1834065.15</v>
      </c>
      <c r="T145" s="168">
        <v>2657650.34</v>
      </c>
      <c r="U145" s="168">
        <v>4842299.7299999995</v>
      </c>
      <c r="V145" s="221">
        <v>18095461.189999998</v>
      </c>
    </row>
    <row r="146" spans="1:22" x14ac:dyDescent="0.25">
      <c r="A146" s="157">
        <v>444</v>
      </c>
      <c r="B146" s="38" t="s">
        <v>339</v>
      </c>
      <c r="C146" s="166">
        <v>2340</v>
      </c>
      <c r="D146" s="50">
        <v>463</v>
      </c>
      <c r="E146" s="50">
        <v>3417</v>
      </c>
      <c r="F146" s="50">
        <v>1759</v>
      </c>
      <c r="G146" s="50">
        <v>1704</v>
      </c>
      <c r="H146" s="50">
        <v>25227</v>
      </c>
      <c r="I146" s="50">
        <v>6501</v>
      </c>
      <c r="J146" s="50">
        <v>3347</v>
      </c>
      <c r="K146" s="50">
        <v>1207</v>
      </c>
      <c r="L146" s="47">
        <v>45965</v>
      </c>
      <c r="M146" s="168">
        <v>20502963</v>
      </c>
      <c r="N146" s="168">
        <v>4298908.7</v>
      </c>
      <c r="O146" s="168">
        <v>26513049.719999999</v>
      </c>
      <c r="P146" s="168">
        <v>23373574.41</v>
      </c>
      <c r="Q146" s="168">
        <v>7266537.5999999996</v>
      </c>
      <c r="R146" s="168">
        <v>26218168.829999998</v>
      </c>
      <c r="S146" s="168">
        <v>13472607.389999999</v>
      </c>
      <c r="T146" s="168">
        <v>19421737.309999999</v>
      </c>
      <c r="U146" s="168">
        <v>24251683.709999997</v>
      </c>
      <c r="V146" s="221">
        <v>165319230.66999999</v>
      </c>
    </row>
    <row r="147" spans="1:22" x14ac:dyDescent="0.25">
      <c r="A147" s="157">
        <v>445</v>
      </c>
      <c r="B147" s="38" t="s">
        <v>340</v>
      </c>
      <c r="C147" s="166">
        <v>726</v>
      </c>
      <c r="D147" s="50">
        <v>176</v>
      </c>
      <c r="E147" s="50">
        <v>1071</v>
      </c>
      <c r="F147" s="50">
        <v>525</v>
      </c>
      <c r="G147" s="50">
        <v>524</v>
      </c>
      <c r="H147" s="50">
        <v>7914</v>
      </c>
      <c r="I147" s="50">
        <v>2453</v>
      </c>
      <c r="J147" s="50">
        <v>1235</v>
      </c>
      <c r="K147" s="50">
        <v>508</v>
      </c>
      <c r="L147" s="47">
        <v>15132</v>
      </c>
      <c r="M147" s="168">
        <v>6361175.7000000002</v>
      </c>
      <c r="N147" s="168">
        <v>1634142.4</v>
      </c>
      <c r="O147" s="168">
        <v>8310060.3599999994</v>
      </c>
      <c r="P147" s="168">
        <v>6976194.75</v>
      </c>
      <c r="Q147" s="168">
        <v>2234545.5999999996</v>
      </c>
      <c r="R147" s="168">
        <v>8224941.0599999996</v>
      </c>
      <c r="S147" s="168">
        <v>5083572.67</v>
      </c>
      <c r="T147" s="168">
        <v>7166371.5499999998</v>
      </c>
      <c r="U147" s="168">
        <v>10207005.24</v>
      </c>
      <c r="V147" s="221">
        <v>56198009.330000006</v>
      </c>
    </row>
    <row r="148" spans="1:22" x14ac:dyDescent="0.25">
      <c r="A148" s="157">
        <v>475</v>
      </c>
      <c r="B148" s="38" t="s">
        <v>341</v>
      </c>
      <c r="C148" s="166">
        <v>306</v>
      </c>
      <c r="D148" s="50">
        <v>60</v>
      </c>
      <c r="E148" s="50">
        <v>373</v>
      </c>
      <c r="F148" s="50">
        <v>142</v>
      </c>
      <c r="G148" s="50">
        <v>155</v>
      </c>
      <c r="H148" s="50">
        <v>2885</v>
      </c>
      <c r="I148" s="50">
        <v>793</v>
      </c>
      <c r="J148" s="50">
        <v>521</v>
      </c>
      <c r="K148" s="50">
        <v>240</v>
      </c>
      <c r="L148" s="47">
        <v>5475</v>
      </c>
      <c r="M148" s="168">
        <v>2681156.7000000002</v>
      </c>
      <c r="N148" s="168">
        <v>557094</v>
      </c>
      <c r="O148" s="168">
        <v>2894166.68</v>
      </c>
      <c r="P148" s="168">
        <v>1886894.58</v>
      </c>
      <c r="Q148" s="168">
        <v>660982</v>
      </c>
      <c r="R148" s="168">
        <v>2998351.65</v>
      </c>
      <c r="S148" s="168">
        <v>1643405.2699999998</v>
      </c>
      <c r="T148" s="168">
        <v>3023222.3299999996</v>
      </c>
      <c r="U148" s="168">
        <v>4822207.1999999993</v>
      </c>
      <c r="V148" s="221">
        <v>21167480.41</v>
      </c>
    </row>
    <row r="149" spans="1:22" x14ac:dyDescent="0.25">
      <c r="A149" s="157">
        <v>480</v>
      </c>
      <c r="B149" s="38" t="s">
        <v>96</v>
      </c>
      <c r="C149" s="166">
        <v>103</v>
      </c>
      <c r="D149" s="50">
        <v>22</v>
      </c>
      <c r="E149" s="50">
        <v>157</v>
      </c>
      <c r="F149" s="50">
        <v>55</v>
      </c>
      <c r="G149" s="50">
        <v>59</v>
      </c>
      <c r="H149" s="50">
        <v>1068</v>
      </c>
      <c r="I149" s="50">
        <v>315</v>
      </c>
      <c r="J149" s="50">
        <v>165</v>
      </c>
      <c r="K149" s="50">
        <v>69</v>
      </c>
      <c r="L149" s="47">
        <v>2013</v>
      </c>
      <c r="M149" s="168">
        <v>902480.85000000009</v>
      </c>
      <c r="N149" s="168">
        <v>204267.8</v>
      </c>
      <c r="O149" s="168">
        <v>1218188.1199999999</v>
      </c>
      <c r="P149" s="168">
        <v>730839.45</v>
      </c>
      <c r="Q149" s="168">
        <v>251599.59999999998</v>
      </c>
      <c r="R149" s="168">
        <v>1109961.72</v>
      </c>
      <c r="S149" s="168">
        <v>652802.85</v>
      </c>
      <c r="T149" s="168">
        <v>957450.45</v>
      </c>
      <c r="U149" s="168">
        <v>1386384.5699999998</v>
      </c>
      <c r="V149" s="221">
        <v>7413975.4100000001</v>
      </c>
    </row>
    <row r="150" spans="1:22" x14ac:dyDescent="0.25">
      <c r="A150" s="157">
        <v>481</v>
      </c>
      <c r="B150" s="38" t="s">
        <v>97</v>
      </c>
      <c r="C150" s="166">
        <v>663</v>
      </c>
      <c r="D150" s="50">
        <v>118</v>
      </c>
      <c r="E150" s="50">
        <v>864</v>
      </c>
      <c r="F150" s="50">
        <v>451</v>
      </c>
      <c r="G150" s="50">
        <v>360</v>
      </c>
      <c r="H150" s="50">
        <v>5308</v>
      </c>
      <c r="I150" s="50">
        <v>1079</v>
      </c>
      <c r="J150" s="50">
        <v>519</v>
      </c>
      <c r="K150" s="50">
        <v>172</v>
      </c>
      <c r="L150" s="47">
        <v>9534</v>
      </c>
      <c r="M150" s="168">
        <v>5809172.8500000006</v>
      </c>
      <c r="N150" s="168">
        <v>1095618.2</v>
      </c>
      <c r="O150" s="168">
        <v>6703914.2400000002</v>
      </c>
      <c r="P150" s="168">
        <v>5992883.4900000002</v>
      </c>
      <c r="Q150" s="168">
        <v>1535183.9999999998</v>
      </c>
      <c r="R150" s="168">
        <v>5516551.3199999994</v>
      </c>
      <c r="S150" s="168">
        <v>2236108.81</v>
      </c>
      <c r="T150" s="168">
        <v>3011616.8699999996</v>
      </c>
      <c r="U150" s="168">
        <v>3455915.1599999997</v>
      </c>
      <c r="V150" s="221">
        <v>35356964.939999998</v>
      </c>
    </row>
    <row r="151" spans="1:22" x14ac:dyDescent="0.25">
      <c r="A151" s="157">
        <v>483</v>
      </c>
      <c r="B151" s="38" t="s">
        <v>98</v>
      </c>
      <c r="C151" s="166">
        <v>113</v>
      </c>
      <c r="D151" s="50">
        <v>23</v>
      </c>
      <c r="E151" s="50">
        <v>89</v>
      </c>
      <c r="F151" s="50">
        <v>51</v>
      </c>
      <c r="G151" s="50">
        <v>47</v>
      </c>
      <c r="H151" s="50">
        <v>503</v>
      </c>
      <c r="I151" s="50">
        <v>154</v>
      </c>
      <c r="J151" s="50">
        <v>66</v>
      </c>
      <c r="K151" s="50">
        <v>43</v>
      </c>
      <c r="L151" s="47">
        <v>1089</v>
      </c>
      <c r="M151" s="168">
        <v>990100.35000000009</v>
      </c>
      <c r="N151" s="168">
        <v>213552.69999999998</v>
      </c>
      <c r="O151" s="168">
        <v>690565.24</v>
      </c>
      <c r="P151" s="168">
        <v>677687.49</v>
      </c>
      <c r="Q151" s="168">
        <v>200426.8</v>
      </c>
      <c r="R151" s="168">
        <v>522762.87</v>
      </c>
      <c r="S151" s="168">
        <v>319148.06</v>
      </c>
      <c r="T151" s="168">
        <v>382980.18</v>
      </c>
      <c r="U151" s="168">
        <v>863978.78999999992</v>
      </c>
      <c r="V151" s="221">
        <v>4861202.4800000004</v>
      </c>
    </row>
    <row r="152" spans="1:22" x14ac:dyDescent="0.25">
      <c r="A152" s="157">
        <v>484</v>
      </c>
      <c r="B152" s="38" t="s">
        <v>342</v>
      </c>
      <c r="C152" s="166">
        <v>170</v>
      </c>
      <c r="D152" s="50">
        <v>29</v>
      </c>
      <c r="E152" s="50">
        <v>164</v>
      </c>
      <c r="F152" s="50">
        <v>99</v>
      </c>
      <c r="G152" s="50">
        <v>90</v>
      </c>
      <c r="H152" s="50">
        <v>1434</v>
      </c>
      <c r="I152" s="50">
        <v>565</v>
      </c>
      <c r="J152" s="50">
        <v>333</v>
      </c>
      <c r="K152" s="50">
        <v>183</v>
      </c>
      <c r="L152" s="47">
        <v>3067</v>
      </c>
      <c r="M152" s="168">
        <v>1489531.5000000002</v>
      </c>
      <c r="N152" s="168">
        <v>269262.09999999998</v>
      </c>
      <c r="O152" s="168">
        <v>1272502.24</v>
      </c>
      <c r="P152" s="168">
        <v>1315511.01</v>
      </c>
      <c r="Q152" s="168">
        <v>383795.99999999994</v>
      </c>
      <c r="R152" s="168">
        <v>1490341.8599999999</v>
      </c>
      <c r="S152" s="168">
        <v>1170900.3499999999</v>
      </c>
      <c r="T152" s="168">
        <v>1932309.0899999999</v>
      </c>
      <c r="U152" s="168">
        <v>3676932.9899999998</v>
      </c>
      <c r="V152" s="221">
        <v>13001087.139999999</v>
      </c>
    </row>
    <row r="153" spans="1:22" x14ac:dyDescent="0.25">
      <c r="A153" s="157">
        <v>489</v>
      </c>
      <c r="B153" s="38" t="s">
        <v>99</v>
      </c>
      <c r="C153" s="166">
        <v>48</v>
      </c>
      <c r="D153" s="50">
        <v>10</v>
      </c>
      <c r="E153" s="50">
        <v>90</v>
      </c>
      <c r="F153" s="50">
        <v>58</v>
      </c>
      <c r="G153" s="50">
        <v>51</v>
      </c>
      <c r="H153" s="50">
        <v>902</v>
      </c>
      <c r="I153" s="50">
        <v>368</v>
      </c>
      <c r="J153" s="50">
        <v>229</v>
      </c>
      <c r="K153" s="50">
        <v>101</v>
      </c>
      <c r="L153" s="47">
        <v>1857</v>
      </c>
      <c r="M153" s="168">
        <v>420573.60000000003</v>
      </c>
      <c r="N153" s="168">
        <v>92849</v>
      </c>
      <c r="O153" s="168">
        <v>698324.4</v>
      </c>
      <c r="P153" s="168">
        <v>770703.42</v>
      </c>
      <c r="Q153" s="168">
        <v>217484.4</v>
      </c>
      <c r="R153" s="168">
        <v>937439.58</v>
      </c>
      <c r="S153" s="168">
        <v>762639.5199999999</v>
      </c>
      <c r="T153" s="168">
        <v>1328825.17</v>
      </c>
      <c r="U153" s="168">
        <v>2029345.5299999998</v>
      </c>
      <c r="V153" s="221">
        <v>7258184.6199999992</v>
      </c>
    </row>
    <row r="154" spans="1:22" x14ac:dyDescent="0.25">
      <c r="A154" s="157">
        <v>491</v>
      </c>
      <c r="B154" s="38" t="s">
        <v>343</v>
      </c>
      <c r="C154" s="166">
        <v>2668</v>
      </c>
      <c r="D154" s="50">
        <v>512</v>
      </c>
      <c r="E154" s="50">
        <v>3150</v>
      </c>
      <c r="F154" s="50">
        <v>1695</v>
      </c>
      <c r="G154" s="50">
        <v>1647</v>
      </c>
      <c r="H154" s="50">
        <v>29445</v>
      </c>
      <c r="I154" s="50">
        <v>7896</v>
      </c>
      <c r="J154" s="50">
        <v>4384</v>
      </c>
      <c r="K154" s="50">
        <v>1737</v>
      </c>
      <c r="L154" s="47">
        <v>53134</v>
      </c>
      <c r="M154" s="168">
        <v>23376882.600000001</v>
      </c>
      <c r="N154" s="168">
        <v>4753868.7999999998</v>
      </c>
      <c r="O154" s="168">
        <v>24441354</v>
      </c>
      <c r="P154" s="168">
        <v>22523143.050000001</v>
      </c>
      <c r="Q154" s="168">
        <v>7023466.7999999998</v>
      </c>
      <c r="R154" s="168">
        <v>30601894.050000001</v>
      </c>
      <c r="S154" s="168">
        <v>16363591.439999999</v>
      </c>
      <c r="T154" s="168">
        <v>25439168.319999997</v>
      </c>
      <c r="U154" s="168">
        <v>34900724.609999999</v>
      </c>
      <c r="V154" s="221">
        <v>189424093.67000002</v>
      </c>
    </row>
    <row r="155" spans="1:22" x14ac:dyDescent="0.25">
      <c r="A155" s="157">
        <v>494</v>
      </c>
      <c r="B155" s="38" t="s">
        <v>100</v>
      </c>
      <c r="C155" s="166">
        <v>699</v>
      </c>
      <c r="D155" s="50">
        <v>153</v>
      </c>
      <c r="E155" s="50">
        <v>926</v>
      </c>
      <c r="F155" s="50">
        <v>463</v>
      </c>
      <c r="G155" s="50">
        <v>438</v>
      </c>
      <c r="H155" s="50">
        <v>4630</v>
      </c>
      <c r="I155" s="50">
        <v>927</v>
      </c>
      <c r="J155" s="50">
        <v>447</v>
      </c>
      <c r="K155" s="50">
        <v>225</v>
      </c>
      <c r="L155" s="47">
        <v>8908</v>
      </c>
      <c r="M155" s="168">
        <v>6124603.0500000007</v>
      </c>
      <c r="N155" s="168">
        <v>1420589.7</v>
      </c>
      <c r="O155" s="168">
        <v>7184982.1600000001</v>
      </c>
      <c r="P155" s="168">
        <v>6152339.3700000001</v>
      </c>
      <c r="Q155" s="168">
        <v>1867807.2</v>
      </c>
      <c r="R155" s="168">
        <v>4811912.7</v>
      </c>
      <c r="S155" s="168">
        <v>1921105.5299999998</v>
      </c>
      <c r="T155" s="168">
        <v>2593820.3099999996</v>
      </c>
      <c r="U155" s="168">
        <v>4520819.25</v>
      </c>
      <c r="V155" s="221">
        <v>36597979.269999996</v>
      </c>
    </row>
    <row r="156" spans="1:22" x14ac:dyDescent="0.25">
      <c r="A156" s="157">
        <v>495</v>
      </c>
      <c r="B156" s="38" t="s">
        <v>101</v>
      </c>
      <c r="C156" s="166">
        <v>55</v>
      </c>
      <c r="D156" s="50">
        <v>24</v>
      </c>
      <c r="E156" s="50">
        <v>95</v>
      </c>
      <c r="F156" s="50">
        <v>55</v>
      </c>
      <c r="G156" s="50">
        <v>41</v>
      </c>
      <c r="H156" s="50">
        <v>742</v>
      </c>
      <c r="I156" s="50">
        <v>289</v>
      </c>
      <c r="J156" s="50">
        <v>165</v>
      </c>
      <c r="K156" s="50">
        <v>100</v>
      </c>
      <c r="L156" s="47">
        <v>1566</v>
      </c>
      <c r="M156" s="168">
        <v>481907.25000000006</v>
      </c>
      <c r="N156" s="168">
        <v>222837.59999999998</v>
      </c>
      <c r="O156" s="168">
        <v>737120.2</v>
      </c>
      <c r="P156" s="168">
        <v>730839.45</v>
      </c>
      <c r="Q156" s="168">
        <v>174840.4</v>
      </c>
      <c r="R156" s="168">
        <v>771153.17999999993</v>
      </c>
      <c r="S156" s="168">
        <v>598920.71</v>
      </c>
      <c r="T156" s="168">
        <v>957450.45</v>
      </c>
      <c r="U156" s="168">
        <v>2009253</v>
      </c>
      <c r="V156" s="221">
        <v>6684322.2400000002</v>
      </c>
    </row>
    <row r="157" spans="1:22" x14ac:dyDescent="0.25">
      <c r="A157" s="157">
        <v>498</v>
      </c>
      <c r="B157" s="38" t="s">
        <v>102</v>
      </c>
      <c r="C157" s="166">
        <v>106</v>
      </c>
      <c r="D157" s="50">
        <v>24</v>
      </c>
      <c r="E157" s="50">
        <v>170</v>
      </c>
      <c r="F157" s="50">
        <v>81</v>
      </c>
      <c r="G157" s="50">
        <v>69</v>
      </c>
      <c r="H157" s="50">
        <v>1220</v>
      </c>
      <c r="I157" s="50">
        <v>365</v>
      </c>
      <c r="J157" s="50">
        <v>204</v>
      </c>
      <c r="K157" s="50">
        <v>69</v>
      </c>
      <c r="L157" s="47">
        <v>2308</v>
      </c>
      <c r="M157" s="168">
        <v>928766.70000000007</v>
      </c>
      <c r="N157" s="168">
        <v>222837.59999999998</v>
      </c>
      <c r="O157" s="168">
        <v>1319057.2</v>
      </c>
      <c r="P157" s="168">
        <v>1076327.19</v>
      </c>
      <c r="Q157" s="168">
        <v>294243.59999999998</v>
      </c>
      <c r="R157" s="168">
        <v>1267933.8</v>
      </c>
      <c r="S157" s="168">
        <v>756422.35</v>
      </c>
      <c r="T157" s="168">
        <v>1183756.92</v>
      </c>
      <c r="U157" s="168">
        <v>1386384.5699999998</v>
      </c>
      <c r="V157" s="221">
        <v>8435729.9299999997</v>
      </c>
    </row>
    <row r="158" spans="1:22" x14ac:dyDescent="0.25">
      <c r="A158" s="157">
        <v>499</v>
      </c>
      <c r="B158" s="38" t="s">
        <v>344</v>
      </c>
      <c r="C158" s="166">
        <v>1420</v>
      </c>
      <c r="D158" s="50">
        <v>287</v>
      </c>
      <c r="E158" s="50">
        <v>1643</v>
      </c>
      <c r="F158" s="50">
        <v>795</v>
      </c>
      <c r="G158" s="50">
        <v>662</v>
      </c>
      <c r="H158" s="50">
        <v>10398</v>
      </c>
      <c r="I158" s="50">
        <v>2359</v>
      </c>
      <c r="J158" s="50">
        <v>1255</v>
      </c>
      <c r="K158" s="50">
        <v>629</v>
      </c>
      <c r="L158" s="47">
        <v>19448</v>
      </c>
      <c r="M158" s="168">
        <v>12441969.000000002</v>
      </c>
      <c r="N158" s="168">
        <v>2664766.2999999998</v>
      </c>
      <c r="O158" s="168">
        <v>12748299.879999999</v>
      </c>
      <c r="P158" s="168">
        <v>10563952.050000001</v>
      </c>
      <c r="Q158" s="168">
        <v>2823032.8</v>
      </c>
      <c r="R158" s="168">
        <v>10806537.42</v>
      </c>
      <c r="S158" s="168">
        <v>4888768.01</v>
      </c>
      <c r="T158" s="168">
        <v>7282426.1499999994</v>
      </c>
      <c r="U158" s="168">
        <v>12638201.369999999</v>
      </c>
      <c r="V158" s="221">
        <v>76857952.980000004</v>
      </c>
    </row>
    <row r="159" spans="1:22" x14ac:dyDescent="0.25">
      <c r="A159" s="157">
        <v>500</v>
      </c>
      <c r="B159" s="38" t="s">
        <v>103</v>
      </c>
      <c r="C159" s="166">
        <v>734</v>
      </c>
      <c r="D159" s="50">
        <v>171</v>
      </c>
      <c r="E159" s="50">
        <v>986</v>
      </c>
      <c r="F159" s="50">
        <v>474</v>
      </c>
      <c r="G159" s="50">
        <v>404</v>
      </c>
      <c r="H159" s="50">
        <v>5538</v>
      </c>
      <c r="I159" s="50">
        <v>1170</v>
      </c>
      <c r="J159" s="50">
        <v>515</v>
      </c>
      <c r="K159" s="50">
        <v>172</v>
      </c>
      <c r="L159" s="47">
        <v>10164</v>
      </c>
      <c r="M159" s="168">
        <v>6431271.3000000007</v>
      </c>
      <c r="N159" s="168">
        <v>1587717.9</v>
      </c>
      <c r="O159" s="168">
        <v>7650531.7599999998</v>
      </c>
      <c r="P159" s="168">
        <v>6298507.2599999998</v>
      </c>
      <c r="Q159" s="168">
        <v>1722817.5999999999</v>
      </c>
      <c r="R159" s="168">
        <v>5755588.0199999996</v>
      </c>
      <c r="S159" s="168">
        <v>2424696.2999999998</v>
      </c>
      <c r="T159" s="168">
        <v>2988405.9499999997</v>
      </c>
      <c r="U159" s="168">
        <v>3455915.1599999997</v>
      </c>
      <c r="V159" s="221">
        <v>38315451.25</v>
      </c>
    </row>
    <row r="160" spans="1:22" x14ac:dyDescent="0.25">
      <c r="A160" s="157">
        <v>503</v>
      </c>
      <c r="B160" s="38" t="s">
        <v>104</v>
      </c>
      <c r="C160" s="166">
        <v>407</v>
      </c>
      <c r="D160" s="50">
        <v>70</v>
      </c>
      <c r="E160" s="50">
        <v>510</v>
      </c>
      <c r="F160" s="50">
        <v>266</v>
      </c>
      <c r="G160" s="50">
        <v>257</v>
      </c>
      <c r="H160" s="50">
        <v>4101</v>
      </c>
      <c r="I160" s="50">
        <v>1160</v>
      </c>
      <c r="J160" s="50">
        <v>609</v>
      </c>
      <c r="K160" s="50">
        <v>274</v>
      </c>
      <c r="L160" s="47">
        <v>7654</v>
      </c>
      <c r="M160" s="168">
        <v>3566113.6500000004</v>
      </c>
      <c r="N160" s="168">
        <v>649943</v>
      </c>
      <c r="O160" s="168">
        <v>3957171.6</v>
      </c>
      <c r="P160" s="168">
        <v>3534605.34</v>
      </c>
      <c r="Q160" s="168">
        <v>1095950.7999999998</v>
      </c>
      <c r="R160" s="168">
        <v>4262128.29</v>
      </c>
      <c r="S160" s="168">
        <v>2403972.4</v>
      </c>
      <c r="T160" s="168">
        <v>3533862.57</v>
      </c>
      <c r="U160" s="168">
        <v>5505353.2199999997</v>
      </c>
      <c r="V160" s="221">
        <v>28509100.869999997</v>
      </c>
    </row>
    <row r="161" spans="1:22" x14ac:dyDescent="0.25">
      <c r="A161" s="157">
        <v>504</v>
      </c>
      <c r="B161" s="38" t="s">
        <v>345</v>
      </c>
      <c r="C161" s="166">
        <v>92</v>
      </c>
      <c r="D161" s="50">
        <v>16</v>
      </c>
      <c r="E161" s="50">
        <v>130</v>
      </c>
      <c r="F161" s="50">
        <v>75</v>
      </c>
      <c r="G161" s="50">
        <v>36</v>
      </c>
      <c r="H161" s="50">
        <v>988</v>
      </c>
      <c r="I161" s="50">
        <v>309</v>
      </c>
      <c r="J161" s="50">
        <v>165</v>
      </c>
      <c r="K161" s="50">
        <v>71</v>
      </c>
      <c r="L161" s="47">
        <v>1882</v>
      </c>
      <c r="M161" s="168">
        <v>806099.4</v>
      </c>
      <c r="N161" s="168">
        <v>148558.39999999999</v>
      </c>
      <c r="O161" s="168">
        <v>1008690.7999999999</v>
      </c>
      <c r="P161" s="168">
        <v>996599.25</v>
      </c>
      <c r="Q161" s="168">
        <v>153518.39999999999</v>
      </c>
      <c r="R161" s="168">
        <v>1026818.52</v>
      </c>
      <c r="S161" s="168">
        <v>640368.51</v>
      </c>
      <c r="T161" s="168">
        <v>957450.45</v>
      </c>
      <c r="U161" s="168">
        <v>1426569.63</v>
      </c>
      <c r="V161" s="221">
        <v>7164673.3600000003</v>
      </c>
    </row>
    <row r="162" spans="1:22" x14ac:dyDescent="0.25">
      <c r="A162" s="157">
        <v>505</v>
      </c>
      <c r="B162" s="38" t="s">
        <v>105</v>
      </c>
      <c r="C162" s="166">
        <v>1371</v>
      </c>
      <c r="D162" s="50">
        <v>257</v>
      </c>
      <c r="E162" s="50">
        <v>1843</v>
      </c>
      <c r="F162" s="50">
        <v>915</v>
      </c>
      <c r="G162" s="50">
        <v>831</v>
      </c>
      <c r="H162" s="50">
        <v>11556</v>
      </c>
      <c r="I162" s="50">
        <v>2407</v>
      </c>
      <c r="J162" s="50">
        <v>1135</v>
      </c>
      <c r="K162" s="50">
        <v>406</v>
      </c>
      <c r="L162" s="47">
        <v>20721</v>
      </c>
      <c r="M162" s="168">
        <v>12012633.450000001</v>
      </c>
      <c r="N162" s="168">
        <v>2386219.2999999998</v>
      </c>
      <c r="O162" s="168">
        <v>14300131.879999999</v>
      </c>
      <c r="P162" s="168">
        <v>12158510.85</v>
      </c>
      <c r="Q162" s="168">
        <v>3543716.4</v>
      </c>
      <c r="R162" s="168">
        <v>12010035.24</v>
      </c>
      <c r="S162" s="168">
        <v>4988242.7299999995</v>
      </c>
      <c r="T162" s="168">
        <v>6586098.5499999998</v>
      </c>
      <c r="U162" s="168">
        <v>8157567.1799999997</v>
      </c>
      <c r="V162" s="221">
        <v>76143155.579999983</v>
      </c>
    </row>
    <row r="163" spans="1:22" x14ac:dyDescent="0.25">
      <c r="A163" s="157">
        <v>507</v>
      </c>
      <c r="B163" s="38" t="s">
        <v>106</v>
      </c>
      <c r="C163" s="166">
        <v>228</v>
      </c>
      <c r="D163" s="50">
        <v>53</v>
      </c>
      <c r="E163" s="50">
        <v>298</v>
      </c>
      <c r="F163" s="50">
        <v>143</v>
      </c>
      <c r="G163" s="50">
        <v>174</v>
      </c>
      <c r="H163" s="50">
        <v>2777</v>
      </c>
      <c r="I163" s="50">
        <v>1196</v>
      </c>
      <c r="J163" s="50">
        <v>655</v>
      </c>
      <c r="K163" s="50">
        <v>267</v>
      </c>
      <c r="L163" s="47">
        <v>5791</v>
      </c>
      <c r="M163" s="168">
        <v>1997724.6</v>
      </c>
      <c r="N163" s="168">
        <v>492099.69999999995</v>
      </c>
      <c r="O163" s="168">
        <v>2312229.6800000002</v>
      </c>
      <c r="P163" s="168">
        <v>1900182.57</v>
      </c>
      <c r="Q163" s="168">
        <v>742005.6</v>
      </c>
      <c r="R163" s="168">
        <v>2886108.33</v>
      </c>
      <c r="S163" s="168">
        <v>2478578.44</v>
      </c>
      <c r="T163" s="168">
        <v>3800788.15</v>
      </c>
      <c r="U163" s="168">
        <v>5364705.51</v>
      </c>
      <c r="V163" s="221">
        <v>21974422.579999998</v>
      </c>
    </row>
    <row r="164" spans="1:22" x14ac:dyDescent="0.25">
      <c r="A164" s="157">
        <v>508</v>
      </c>
      <c r="B164" s="38" t="s">
        <v>107</v>
      </c>
      <c r="C164" s="166">
        <v>375</v>
      </c>
      <c r="D164" s="50">
        <v>82</v>
      </c>
      <c r="E164" s="50">
        <v>515</v>
      </c>
      <c r="F164" s="50">
        <v>273</v>
      </c>
      <c r="G164" s="50">
        <v>303</v>
      </c>
      <c r="H164" s="50">
        <v>4925</v>
      </c>
      <c r="I164" s="50">
        <v>1884</v>
      </c>
      <c r="J164" s="50">
        <v>1045</v>
      </c>
      <c r="K164" s="50">
        <v>453</v>
      </c>
      <c r="L164" s="47">
        <v>9855</v>
      </c>
      <c r="M164" s="168">
        <v>3285731.2500000005</v>
      </c>
      <c r="N164" s="168">
        <v>761361.79999999993</v>
      </c>
      <c r="O164" s="168">
        <v>3995967.4</v>
      </c>
      <c r="P164" s="168">
        <v>3627621.27</v>
      </c>
      <c r="Q164" s="168">
        <v>1292113.2</v>
      </c>
      <c r="R164" s="168">
        <v>5118503.25</v>
      </c>
      <c r="S164" s="168">
        <v>3904382.76</v>
      </c>
      <c r="T164" s="168">
        <v>6063852.8499999996</v>
      </c>
      <c r="U164" s="168">
        <v>9101916.0899999999</v>
      </c>
      <c r="V164" s="221">
        <v>37151449.870000005</v>
      </c>
    </row>
    <row r="165" spans="1:22" x14ac:dyDescent="0.25">
      <c r="A165" s="157">
        <v>529</v>
      </c>
      <c r="B165" s="38" t="s">
        <v>346</v>
      </c>
      <c r="C165" s="166">
        <v>946</v>
      </c>
      <c r="D165" s="50">
        <v>192</v>
      </c>
      <c r="E165" s="50">
        <v>1311</v>
      </c>
      <c r="F165" s="50">
        <v>690</v>
      </c>
      <c r="G165" s="50">
        <v>691</v>
      </c>
      <c r="H165" s="50">
        <v>10544</v>
      </c>
      <c r="I165" s="50">
        <v>2988</v>
      </c>
      <c r="J165" s="50">
        <v>1449</v>
      </c>
      <c r="K165" s="50">
        <v>503</v>
      </c>
      <c r="L165" s="47">
        <v>19314</v>
      </c>
      <c r="M165" s="168">
        <v>8288804.7000000011</v>
      </c>
      <c r="N165" s="168">
        <v>1782700.7999999998</v>
      </c>
      <c r="O165" s="168">
        <v>10172258.76</v>
      </c>
      <c r="P165" s="168">
        <v>9168713.0999999996</v>
      </c>
      <c r="Q165" s="168">
        <v>2946700.4</v>
      </c>
      <c r="R165" s="168">
        <v>10958273.76</v>
      </c>
      <c r="S165" s="168">
        <v>6192301.3199999994</v>
      </c>
      <c r="T165" s="168">
        <v>8408155.7699999996</v>
      </c>
      <c r="U165" s="168">
        <v>10106542.59</v>
      </c>
      <c r="V165" s="221">
        <v>68024451.200000003</v>
      </c>
    </row>
    <row r="166" spans="1:22" x14ac:dyDescent="0.25">
      <c r="A166" s="157">
        <v>531</v>
      </c>
      <c r="B166" s="38" t="s">
        <v>108</v>
      </c>
      <c r="C166" s="166">
        <v>248</v>
      </c>
      <c r="D166" s="50">
        <v>59</v>
      </c>
      <c r="E166" s="50">
        <v>355</v>
      </c>
      <c r="F166" s="50">
        <v>205</v>
      </c>
      <c r="G166" s="50">
        <v>201</v>
      </c>
      <c r="H166" s="50">
        <v>2754</v>
      </c>
      <c r="I166" s="50">
        <v>837</v>
      </c>
      <c r="J166" s="50">
        <v>479</v>
      </c>
      <c r="K166" s="50">
        <v>191</v>
      </c>
      <c r="L166" s="47">
        <v>5329</v>
      </c>
      <c r="M166" s="168">
        <v>2172963.6</v>
      </c>
      <c r="N166" s="168">
        <v>547809.1</v>
      </c>
      <c r="O166" s="168">
        <v>2754501.8</v>
      </c>
      <c r="P166" s="168">
        <v>2724037.95</v>
      </c>
      <c r="Q166" s="168">
        <v>857144.39999999991</v>
      </c>
      <c r="R166" s="168">
        <v>2862204.6599999997</v>
      </c>
      <c r="S166" s="168">
        <v>1734590.43</v>
      </c>
      <c r="T166" s="168">
        <v>2779507.67</v>
      </c>
      <c r="U166" s="168">
        <v>3837673.23</v>
      </c>
      <c r="V166" s="221">
        <v>20270432.84</v>
      </c>
    </row>
    <row r="167" spans="1:22" x14ac:dyDescent="0.25">
      <c r="A167" s="157">
        <v>535</v>
      </c>
      <c r="B167" s="38" t="s">
        <v>109</v>
      </c>
      <c r="C167" s="166">
        <v>825</v>
      </c>
      <c r="D167" s="50">
        <v>179</v>
      </c>
      <c r="E167" s="50">
        <v>1083</v>
      </c>
      <c r="F167" s="50">
        <v>505</v>
      </c>
      <c r="G167" s="50">
        <v>483</v>
      </c>
      <c r="H167" s="50">
        <v>5189</v>
      </c>
      <c r="I167" s="50">
        <v>1351</v>
      </c>
      <c r="J167" s="50">
        <v>698</v>
      </c>
      <c r="K167" s="50">
        <v>326</v>
      </c>
      <c r="L167" s="47">
        <v>10639</v>
      </c>
      <c r="M167" s="168">
        <v>7228608.7500000009</v>
      </c>
      <c r="N167" s="168">
        <v>1661997.0999999999</v>
      </c>
      <c r="O167" s="168">
        <v>8403170.2799999993</v>
      </c>
      <c r="P167" s="168">
        <v>6710434.9500000002</v>
      </c>
      <c r="Q167" s="168">
        <v>2059705.1999999997</v>
      </c>
      <c r="R167" s="168">
        <v>5392875.8099999996</v>
      </c>
      <c r="S167" s="168">
        <v>2799798.8899999997</v>
      </c>
      <c r="T167" s="168">
        <v>4050305.5399999996</v>
      </c>
      <c r="U167" s="168">
        <v>6550164.7799999993</v>
      </c>
      <c r="V167" s="221">
        <v>44857061.299999997</v>
      </c>
    </row>
    <row r="168" spans="1:22" x14ac:dyDescent="0.25">
      <c r="A168" s="157">
        <v>536</v>
      </c>
      <c r="B168" s="38" t="s">
        <v>110</v>
      </c>
      <c r="C168" s="166">
        <v>2115</v>
      </c>
      <c r="D168" s="50">
        <v>465</v>
      </c>
      <c r="E168" s="50">
        <v>2915</v>
      </c>
      <c r="F168" s="50">
        <v>1358</v>
      </c>
      <c r="G168" s="50">
        <v>1160</v>
      </c>
      <c r="H168" s="50">
        <v>18972</v>
      </c>
      <c r="I168" s="50">
        <v>4150</v>
      </c>
      <c r="J168" s="50">
        <v>1982</v>
      </c>
      <c r="K168" s="50">
        <v>812</v>
      </c>
      <c r="L168" s="47">
        <v>33929</v>
      </c>
      <c r="M168" s="168">
        <v>18531524.25</v>
      </c>
      <c r="N168" s="168">
        <v>4317478.5</v>
      </c>
      <c r="O168" s="168">
        <v>22617951.399999999</v>
      </c>
      <c r="P168" s="168">
        <v>18045090.419999998</v>
      </c>
      <c r="Q168" s="168">
        <v>4946704</v>
      </c>
      <c r="R168" s="168">
        <v>19717409.879999999</v>
      </c>
      <c r="S168" s="168">
        <v>8600418.5</v>
      </c>
      <c r="T168" s="168">
        <v>11501010.859999999</v>
      </c>
      <c r="U168" s="168">
        <v>16315134.359999999</v>
      </c>
      <c r="V168" s="221">
        <v>124592722.16999999</v>
      </c>
    </row>
    <row r="169" spans="1:22" x14ac:dyDescent="0.25">
      <c r="A169" s="157">
        <v>538</v>
      </c>
      <c r="B169" s="38" t="s">
        <v>347</v>
      </c>
      <c r="C169" s="166">
        <v>289</v>
      </c>
      <c r="D169" s="50">
        <v>77</v>
      </c>
      <c r="E169" s="50">
        <v>405</v>
      </c>
      <c r="F169" s="50">
        <v>203</v>
      </c>
      <c r="G169" s="50">
        <v>193</v>
      </c>
      <c r="H169" s="50">
        <v>2594</v>
      </c>
      <c r="I169" s="50">
        <v>573</v>
      </c>
      <c r="J169" s="50">
        <v>254</v>
      </c>
      <c r="K169" s="50">
        <v>127</v>
      </c>
      <c r="L169" s="47">
        <v>4715</v>
      </c>
      <c r="M169" s="168">
        <v>2532203.5500000003</v>
      </c>
      <c r="N169" s="168">
        <v>714937.29999999993</v>
      </c>
      <c r="O169" s="168">
        <v>3142459.8</v>
      </c>
      <c r="P169" s="168">
        <v>2697461.9699999997</v>
      </c>
      <c r="Q169" s="168">
        <v>823029.2</v>
      </c>
      <c r="R169" s="168">
        <v>2695918.26</v>
      </c>
      <c r="S169" s="168">
        <v>1187479.47</v>
      </c>
      <c r="T169" s="168">
        <v>1473893.42</v>
      </c>
      <c r="U169" s="168">
        <v>2551751.31</v>
      </c>
      <c r="V169" s="221">
        <v>17819134.280000001</v>
      </c>
    </row>
    <row r="170" spans="1:22" x14ac:dyDescent="0.25">
      <c r="A170" s="157">
        <v>541</v>
      </c>
      <c r="B170" s="38" t="s">
        <v>111</v>
      </c>
      <c r="C170" s="166">
        <v>375</v>
      </c>
      <c r="D170" s="50">
        <v>73</v>
      </c>
      <c r="E170" s="50">
        <v>476</v>
      </c>
      <c r="F170" s="50">
        <v>290</v>
      </c>
      <c r="G170" s="50">
        <v>271</v>
      </c>
      <c r="H170" s="50">
        <v>4736</v>
      </c>
      <c r="I170" s="50">
        <v>1864</v>
      </c>
      <c r="J170" s="50">
        <v>999</v>
      </c>
      <c r="K170" s="50">
        <v>468</v>
      </c>
      <c r="L170" s="47">
        <v>9552</v>
      </c>
      <c r="M170" s="168">
        <v>3285731.2500000005</v>
      </c>
      <c r="N170" s="168">
        <v>677797.7</v>
      </c>
      <c r="O170" s="168">
        <v>3693360.16</v>
      </c>
      <c r="P170" s="168">
        <v>3853517.1</v>
      </c>
      <c r="Q170" s="168">
        <v>1155652.3999999999</v>
      </c>
      <c r="R170" s="168">
        <v>4922077.4399999995</v>
      </c>
      <c r="S170" s="168">
        <v>3862934.96</v>
      </c>
      <c r="T170" s="168">
        <v>5796927.2699999996</v>
      </c>
      <c r="U170" s="168">
        <v>9403304.0399999991</v>
      </c>
      <c r="V170" s="221">
        <v>36651302.32</v>
      </c>
    </row>
    <row r="171" spans="1:22" x14ac:dyDescent="0.25">
      <c r="A171" s="157">
        <v>543</v>
      </c>
      <c r="B171" s="38" t="s">
        <v>112</v>
      </c>
      <c r="C171" s="166">
        <v>2936</v>
      </c>
      <c r="D171" s="50">
        <v>591</v>
      </c>
      <c r="E171" s="50">
        <v>3880</v>
      </c>
      <c r="F171" s="50">
        <v>2007</v>
      </c>
      <c r="G171" s="50">
        <v>1880</v>
      </c>
      <c r="H171" s="50">
        <v>24476</v>
      </c>
      <c r="I171" s="50">
        <v>4389</v>
      </c>
      <c r="J171" s="50">
        <v>2201</v>
      </c>
      <c r="K171" s="50">
        <v>633</v>
      </c>
      <c r="L171" s="47">
        <v>42993</v>
      </c>
      <c r="M171" s="168">
        <v>25725085.200000003</v>
      </c>
      <c r="N171" s="168">
        <v>5487375.8999999994</v>
      </c>
      <c r="O171" s="168">
        <v>30105540.800000001</v>
      </c>
      <c r="P171" s="168">
        <v>26668995.93</v>
      </c>
      <c r="Q171" s="168">
        <v>8017071.9999999991</v>
      </c>
      <c r="R171" s="168">
        <v>25437662.039999999</v>
      </c>
      <c r="S171" s="168">
        <v>9095719.709999999</v>
      </c>
      <c r="T171" s="168">
        <v>12771808.729999999</v>
      </c>
      <c r="U171" s="168">
        <v>12718571.489999998</v>
      </c>
      <c r="V171" s="221">
        <v>156027831.80000001</v>
      </c>
    </row>
    <row r="172" spans="1:22" x14ac:dyDescent="0.25">
      <c r="A172" s="157">
        <v>545</v>
      </c>
      <c r="B172" s="38" t="s">
        <v>348</v>
      </c>
      <c r="C172" s="166">
        <v>606</v>
      </c>
      <c r="D172" s="50">
        <v>90</v>
      </c>
      <c r="E172" s="50">
        <v>589</v>
      </c>
      <c r="F172" s="50">
        <v>261</v>
      </c>
      <c r="G172" s="50">
        <v>261</v>
      </c>
      <c r="H172" s="50">
        <v>4928</v>
      </c>
      <c r="I172" s="50">
        <v>1364</v>
      </c>
      <c r="J172" s="50">
        <v>865</v>
      </c>
      <c r="K172" s="50">
        <v>515</v>
      </c>
      <c r="L172" s="47">
        <v>9479</v>
      </c>
      <c r="M172" s="168">
        <v>5309741.7</v>
      </c>
      <c r="N172" s="168">
        <v>835641</v>
      </c>
      <c r="O172" s="168">
        <v>4570145.24</v>
      </c>
      <c r="P172" s="168">
        <v>3468165.39</v>
      </c>
      <c r="Q172" s="168">
        <v>1113008.3999999999</v>
      </c>
      <c r="R172" s="168">
        <v>5121621.12</v>
      </c>
      <c r="S172" s="168">
        <v>2826739.96</v>
      </c>
      <c r="T172" s="168">
        <v>5019361.4499999993</v>
      </c>
      <c r="U172" s="168">
        <v>10347652.949999999</v>
      </c>
      <c r="V172" s="221">
        <v>38612077.210000001</v>
      </c>
    </row>
    <row r="173" spans="1:22" x14ac:dyDescent="0.25">
      <c r="A173" s="157">
        <v>560</v>
      </c>
      <c r="B173" s="38" t="s">
        <v>113</v>
      </c>
      <c r="C173" s="166">
        <v>894</v>
      </c>
      <c r="D173" s="50">
        <v>189</v>
      </c>
      <c r="E173" s="50">
        <v>1184</v>
      </c>
      <c r="F173" s="50">
        <v>630</v>
      </c>
      <c r="G173" s="50">
        <v>550</v>
      </c>
      <c r="H173" s="50">
        <v>8531</v>
      </c>
      <c r="I173" s="50">
        <v>2359</v>
      </c>
      <c r="J173" s="50">
        <v>1175</v>
      </c>
      <c r="K173" s="50">
        <v>491</v>
      </c>
      <c r="L173" s="47">
        <v>16003</v>
      </c>
      <c r="M173" s="168">
        <v>7833183.3000000007</v>
      </c>
      <c r="N173" s="168">
        <v>1754846.0999999999</v>
      </c>
      <c r="O173" s="168">
        <v>9186845.4399999995</v>
      </c>
      <c r="P173" s="168">
        <v>8371433.7000000002</v>
      </c>
      <c r="Q173" s="168">
        <v>2345420</v>
      </c>
      <c r="R173" s="168">
        <v>8866182.9900000002</v>
      </c>
      <c r="S173" s="168">
        <v>4888768.01</v>
      </c>
      <c r="T173" s="168">
        <v>6818207.7499999991</v>
      </c>
      <c r="U173" s="168">
        <v>9865432.2299999986</v>
      </c>
      <c r="V173" s="221">
        <v>59930319.519999996</v>
      </c>
    </row>
    <row r="174" spans="1:22" x14ac:dyDescent="0.25">
      <c r="A174" s="157">
        <v>561</v>
      </c>
      <c r="B174" s="38" t="s">
        <v>114</v>
      </c>
      <c r="C174" s="166">
        <v>65</v>
      </c>
      <c r="D174" s="50">
        <v>12</v>
      </c>
      <c r="E174" s="50">
        <v>109</v>
      </c>
      <c r="F174" s="50">
        <v>59</v>
      </c>
      <c r="G174" s="50">
        <v>53</v>
      </c>
      <c r="H174" s="50">
        <v>664</v>
      </c>
      <c r="I174" s="50">
        <v>195</v>
      </c>
      <c r="J174" s="50">
        <v>106</v>
      </c>
      <c r="K174" s="50">
        <v>66</v>
      </c>
      <c r="L174" s="47">
        <v>1329</v>
      </c>
      <c r="M174" s="168">
        <v>569526.75</v>
      </c>
      <c r="N174" s="168">
        <v>111418.79999999999</v>
      </c>
      <c r="O174" s="168">
        <v>845748.44</v>
      </c>
      <c r="P174" s="168">
        <v>783991.41</v>
      </c>
      <c r="Q174" s="168">
        <v>226013.19999999998</v>
      </c>
      <c r="R174" s="168">
        <v>690088.55999999994</v>
      </c>
      <c r="S174" s="168">
        <v>404116.05</v>
      </c>
      <c r="T174" s="168">
        <v>615089.38</v>
      </c>
      <c r="U174" s="168">
        <v>1326106.98</v>
      </c>
      <c r="V174" s="221">
        <v>5572099.5700000003</v>
      </c>
    </row>
    <row r="175" spans="1:22" x14ac:dyDescent="0.25">
      <c r="A175" s="157">
        <v>562</v>
      </c>
      <c r="B175" s="38" t="s">
        <v>115</v>
      </c>
      <c r="C175" s="166">
        <v>463</v>
      </c>
      <c r="D175" s="50">
        <v>111</v>
      </c>
      <c r="E175" s="50">
        <v>597</v>
      </c>
      <c r="F175" s="50">
        <v>326</v>
      </c>
      <c r="G175" s="50">
        <v>282</v>
      </c>
      <c r="H175" s="50">
        <v>4684</v>
      </c>
      <c r="I175" s="50">
        <v>1470</v>
      </c>
      <c r="J175" s="50">
        <v>855</v>
      </c>
      <c r="K175" s="50">
        <v>370</v>
      </c>
      <c r="L175" s="47">
        <v>9158</v>
      </c>
      <c r="M175" s="168">
        <v>4056782.8500000006</v>
      </c>
      <c r="N175" s="168">
        <v>1030623.8999999999</v>
      </c>
      <c r="O175" s="168">
        <v>4632218.5199999996</v>
      </c>
      <c r="P175" s="168">
        <v>4331884.74</v>
      </c>
      <c r="Q175" s="168">
        <v>1202560.7999999998</v>
      </c>
      <c r="R175" s="168">
        <v>4868034.3599999994</v>
      </c>
      <c r="S175" s="168">
        <v>3046413.3</v>
      </c>
      <c r="T175" s="168">
        <v>4961334.1499999994</v>
      </c>
      <c r="U175" s="168">
        <v>7434236.0999999996</v>
      </c>
      <c r="V175" s="221">
        <v>35564088.719999999</v>
      </c>
    </row>
    <row r="176" spans="1:22" x14ac:dyDescent="0.25">
      <c r="A176" s="157">
        <v>563</v>
      </c>
      <c r="B176" s="38" t="s">
        <v>116</v>
      </c>
      <c r="C176" s="166">
        <v>424</v>
      </c>
      <c r="D176" s="50">
        <v>91</v>
      </c>
      <c r="E176" s="50">
        <v>587</v>
      </c>
      <c r="F176" s="50">
        <v>299</v>
      </c>
      <c r="G176" s="50">
        <v>308</v>
      </c>
      <c r="H176" s="50">
        <v>3642</v>
      </c>
      <c r="I176" s="50">
        <v>1053</v>
      </c>
      <c r="J176" s="50">
        <v>571</v>
      </c>
      <c r="K176" s="50">
        <v>313</v>
      </c>
      <c r="L176" s="47">
        <v>7288</v>
      </c>
      <c r="M176" s="168">
        <v>3715066.8000000003</v>
      </c>
      <c r="N176" s="168">
        <v>844925.9</v>
      </c>
      <c r="O176" s="168">
        <v>4554626.92</v>
      </c>
      <c r="P176" s="168">
        <v>3973109.01</v>
      </c>
      <c r="Q176" s="168">
        <v>1313435.2</v>
      </c>
      <c r="R176" s="168">
        <v>3785094.1799999997</v>
      </c>
      <c r="S176" s="168">
        <v>2182226.67</v>
      </c>
      <c r="T176" s="168">
        <v>3313358.8299999996</v>
      </c>
      <c r="U176" s="168">
        <v>6288961.8899999997</v>
      </c>
      <c r="V176" s="221">
        <v>29970805.399999999</v>
      </c>
    </row>
    <row r="177" spans="1:22" x14ac:dyDescent="0.25">
      <c r="A177" s="157">
        <v>564</v>
      </c>
      <c r="B177" s="38" t="s">
        <v>349</v>
      </c>
      <c r="C177" s="166">
        <v>13177</v>
      </c>
      <c r="D177" s="50">
        <v>2532</v>
      </c>
      <c r="E177" s="50">
        <v>15855</v>
      </c>
      <c r="F177" s="50">
        <v>7643</v>
      </c>
      <c r="G177" s="50">
        <v>7381</v>
      </c>
      <c r="H177" s="50">
        <v>125615</v>
      </c>
      <c r="I177" s="50">
        <v>19805</v>
      </c>
      <c r="J177" s="50">
        <v>9735</v>
      </c>
      <c r="K177" s="50">
        <v>3746</v>
      </c>
      <c r="L177" s="47">
        <v>205489</v>
      </c>
      <c r="M177" s="168">
        <v>115456215.15000001</v>
      </c>
      <c r="N177" s="168">
        <v>23509366.800000001</v>
      </c>
      <c r="O177" s="168">
        <v>123021481.8</v>
      </c>
      <c r="P177" s="168">
        <v>101560107.56999999</v>
      </c>
      <c r="Q177" s="168">
        <v>31475536.399999999</v>
      </c>
      <c r="R177" s="168">
        <v>130550413.34999999</v>
      </c>
      <c r="S177" s="168">
        <v>41043683.949999996</v>
      </c>
      <c r="T177" s="168">
        <v>56489576.549999997</v>
      </c>
      <c r="U177" s="168">
        <v>75266617.379999995</v>
      </c>
      <c r="V177" s="221">
        <v>698372998.94999993</v>
      </c>
    </row>
    <row r="178" spans="1:22" x14ac:dyDescent="0.25">
      <c r="A178" s="157">
        <v>576</v>
      </c>
      <c r="B178" s="38" t="s">
        <v>117</v>
      </c>
      <c r="C178" s="166">
        <v>85</v>
      </c>
      <c r="D178" s="50">
        <v>13</v>
      </c>
      <c r="E178" s="50">
        <v>142</v>
      </c>
      <c r="F178" s="50">
        <v>76</v>
      </c>
      <c r="G178" s="50">
        <v>82</v>
      </c>
      <c r="H178" s="50">
        <v>1338</v>
      </c>
      <c r="I178" s="50">
        <v>627</v>
      </c>
      <c r="J178" s="50">
        <v>375</v>
      </c>
      <c r="K178" s="50">
        <v>158</v>
      </c>
      <c r="L178" s="47">
        <v>2896</v>
      </c>
      <c r="M178" s="168">
        <v>744765.75000000012</v>
      </c>
      <c r="N178" s="168">
        <v>120703.7</v>
      </c>
      <c r="O178" s="168">
        <v>1101800.72</v>
      </c>
      <c r="P178" s="168">
        <v>1009887.24</v>
      </c>
      <c r="Q178" s="168">
        <v>349680.8</v>
      </c>
      <c r="R178" s="168">
        <v>1390570.02</v>
      </c>
      <c r="S178" s="168">
        <v>1299388.53</v>
      </c>
      <c r="T178" s="168">
        <v>2176023.75</v>
      </c>
      <c r="U178" s="168">
        <v>3174619.7399999998</v>
      </c>
      <c r="V178" s="221">
        <v>11367440.25</v>
      </c>
    </row>
    <row r="179" spans="1:22" x14ac:dyDescent="0.25">
      <c r="A179" s="157">
        <v>577</v>
      </c>
      <c r="B179" s="38" t="s">
        <v>350</v>
      </c>
      <c r="C179" s="166">
        <v>760</v>
      </c>
      <c r="D179" s="50">
        <v>165</v>
      </c>
      <c r="E179" s="50">
        <v>897</v>
      </c>
      <c r="F179" s="50">
        <v>377</v>
      </c>
      <c r="G179" s="50">
        <v>382</v>
      </c>
      <c r="H179" s="50">
        <v>5878</v>
      </c>
      <c r="I179" s="50">
        <v>1425</v>
      </c>
      <c r="J179" s="50">
        <v>671</v>
      </c>
      <c r="K179" s="50">
        <v>295</v>
      </c>
      <c r="L179" s="47">
        <v>10850</v>
      </c>
      <c r="M179" s="168">
        <v>6659082.0000000009</v>
      </c>
      <c r="N179" s="168">
        <v>1532008.5</v>
      </c>
      <c r="O179" s="168">
        <v>6959966.5199999996</v>
      </c>
      <c r="P179" s="168">
        <v>5009572.2299999995</v>
      </c>
      <c r="Q179" s="168">
        <v>1629000.7999999998</v>
      </c>
      <c r="R179" s="168">
        <v>6108946.6200000001</v>
      </c>
      <c r="S179" s="168">
        <v>2953155.75</v>
      </c>
      <c r="T179" s="168">
        <v>3893631.8299999996</v>
      </c>
      <c r="U179" s="168">
        <v>5927296.3499999996</v>
      </c>
      <c r="V179" s="221">
        <v>40672660.600000001</v>
      </c>
    </row>
    <row r="180" spans="1:22" x14ac:dyDescent="0.25">
      <c r="A180" s="157">
        <v>578</v>
      </c>
      <c r="B180" s="38" t="s">
        <v>118</v>
      </c>
      <c r="C180" s="166">
        <v>131</v>
      </c>
      <c r="D180" s="50">
        <v>21</v>
      </c>
      <c r="E180" s="50">
        <v>187</v>
      </c>
      <c r="F180" s="50">
        <v>103</v>
      </c>
      <c r="G180" s="50">
        <v>100</v>
      </c>
      <c r="H180" s="50">
        <v>1647</v>
      </c>
      <c r="I180" s="50">
        <v>609</v>
      </c>
      <c r="J180" s="50">
        <v>331</v>
      </c>
      <c r="K180" s="50">
        <v>144</v>
      </c>
      <c r="L180" s="47">
        <v>3273</v>
      </c>
      <c r="M180" s="168">
        <v>1147815.4500000002</v>
      </c>
      <c r="N180" s="168">
        <v>194982.9</v>
      </c>
      <c r="O180" s="168">
        <v>1450962.92</v>
      </c>
      <c r="P180" s="168">
        <v>1368662.97</v>
      </c>
      <c r="Q180" s="168">
        <v>426439.99999999994</v>
      </c>
      <c r="R180" s="168">
        <v>1711710.63</v>
      </c>
      <c r="S180" s="168">
        <v>1262085.51</v>
      </c>
      <c r="T180" s="168">
        <v>1920703.63</v>
      </c>
      <c r="U180" s="168">
        <v>2893324.32</v>
      </c>
      <c r="V180" s="221">
        <v>12376688.33</v>
      </c>
    </row>
    <row r="181" spans="1:22" x14ac:dyDescent="0.25">
      <c r="A181" s="157">
        <v>580</v>
      </c>
      <c r="B181" s="38" t="s">
        <v>119</v>
      </c>
      <c r="C181" s="166">
        <v>172</v>
      </c>
      <c r="D181" s="50">
        <v>37</v>
      </c>
      <c r="E181" s="50">
        <v>200</v>
      </c>
      <c r="F181" s="50">
        <v>106</v>
      </c>
      <c r="G181" s="50">
        <v>87</v>
      </c>
      <c r="H181" s="50">
        <v>2250</v>
      </c>
      <c r="I181" s="50">
        <v>1035</v>
      </c>
      <c r="J181" s="50">
        <v>608</v>
      </c>
      <c r="K181" s="50">
        <v>239</v>
      </c>
      <c r="L181" s="47">
        <v>4734</v>
      </c>
      <c r="M181" s="168">
        <v>1507055.4000000001</v>
      </c>
      <c r="N181" s="168">
        <v>343541.3</v>
      </c>
      <c r="O181" s="168">
        <v>1551832</v>
      </c>
      <c r="P181" s="168">
        <v>1408526.94</v>
      </c>
      <c r="Q181" s="168">
        <v>371002.8</v>
      </c>
      <c r="R181" s="168">
        <v>2338402.5</v>
      </c>
      <c r="S181" s="168">
        <v>2144923.65</v>
      </c>
      <c r="T181" s="168">
        <v>3528059.84</v>
      </c>
      <c r="U181" s="168">
        <v>4802114.67</v>
      </c>
      <c r="V181" s="221">
        <v>17995459.100000001</v>
      </c>
    </row>
    <row r="182" spans="1:22" x14ac:dyDescent="0.25">
      <c r="A182" s="157">
        <v>581</v>
      </c>
      <c r="B182" s="38" t="s">
        <v>120</v>
      </c>
      <c r="C182" s="166">
        <v>311</v>
      </c>
      <c r="D182" s="50">
        <v>59</v>
      </c>
      <c r="E182" s="50">
        <v>378</v>
      </c>
      <c r="F182" s="50">
        <v>211</v>
      </c>
      <c r="G182" s="50">
        <v>173</v>
      </c>
      <c r="H182" s="50">
        <v>3180</v>
      </c>
      <c r="I182" s="50">
        <v>1194</v>
      </c>
      <c r="J182" s="50">
        <v>652</v>
      </c>
      <c r="K182" s="50">
        <v>246</v>
      </c>
      <c r="L182" s="47">
        <v>6404</v>
      </c>
      <c r="M182" s="168">
        <v>2724966.45</v>
      </c>
      <c r="N182" s="168">
        <v>547809.1</v>
      </c>
      <c r="O182" s="168">
        <v>2932962.48</v>
      </c>
      <c r="P182" s="168">
        <v>2803765.89</v>
      </c>
      <c r="Q182" s="168">
        <v>737741.2</v>
      </c>
      <c r="R182" s="168">
        <v>3304942.1999999997</v>
      </c>
      <c r="S182" s="168">
        <v>2474433.6599999997</v>
      </c>
      <c r="T182" s="168">
        <v>3783379.9599999995</v>
      </c>
      <c r="U182" s="168">
        <v>4942762.38</v>
      </c>
      <c r="V182" s="221">
        <v>24252763.319999997</v>
      </c>
    </row>
    <row r="183" spans="1:22" x14ac:dyDescent="0.25">
      <c r="A183" s="157">
        <v>583</v>
      </c>
      <c r="B183" s="38" t="s">
        <v>121</v>
      </c>
      <c r="C183" s="166">
        <v>45</v>
      </c>
      <c r="D183" s="50">
        <v>6</v>
      </c>
      <c r="E183" s="50">
        <v>32</v>
      </c>
      <c r="F183" s="50">
        <v>16</v>
      </c>
      <c r="G183" s="50">
        <v>13</v>
      </c>
      <c r="H183" s="50">
        <v>495</v>
      </c>
      <c r="I183" s="50">
        <v>196</v>
      </c>
      <c r="J183" s="50">
        <v>100</v>
      </c>
      <c r="K183" s="50">
        <v>36</v>
      </c>
      <c r="L183" s="47">
        <v>939</v>
      </c>
      <c r="M183" s="168">
        <v>394287.75000000006</v>
      </c>
      <c r="N183" s="168">
        <v>55709.399999999994</v>
      </c>
      <c r="O183" s="168">
        <v>248293.12</v>
      </c>
      <c r="P183" s="168">
        <v>212607.84</v>
      </c>
      <c r="Q183" s="168">
        <v>55437.2</v>
      </c>
      <c r="R183" s="168">
        <v>514448.55</v>
      </c>
      <c r="S183" s="168">
        <v>406188.44</v>
      </c>
      <c r="T183" s="168">
        <v>580273</v>
      </c>
      <c r="U183" s="168">
        <v>723331.08</v>
      </c>
      <c r="V183" s="221">
        <v>3190576.38</v>
      </c>
    </row>
    <row r="184" spans="1:22" x14ac:dyDescent="0.25">
      <c r="A184" s="157">
        <v>584</v>
      </c>
      <c r="B184" s="38" t="s">
        <v>122</v>
      </c>
      <c r="C184" s="166">
        <v>259</v>
      </c>
      <c r="D184" s="50">
        <v>45</v>
      </c>
      <c r="E184" s="50">
        <v>302</v>
      </c>
      <c r="F184" s="50">
        <v>154</v>
      </c>
      <c r="G184" s="50">
        <v>121</v>
      </c>
      <c r="H184" s="50">
        <v>1217</v>
      </c>
      <c r="I184" s="50">
        <v>384</v>
      </c>
      <c r="J184" s="50">
        <v>189</v>
      </c>
      <c r="K184" s="50">
        <v>88</v>
      </c>
      <c r="L184" s="47">
        <v>2759</v>
      </c>
      <c r="M184" s="168">
        <v>2269345.0500000003</v>
      </c>
      <c r="N184" s="168">
        <v>417820.5</v>
      </c>
      <c r="O184" s="168">
        <v>2343266.3199999998</v>
      </c>
      <c r="P184" s="168">
        <v>2046350.46</v>
      </c>
      <c r="Q184" s="168">
        <v>515992.39999999997</v>
      </c>
      <c r="R184" s="168">
        <v>1264815.93</v>
      </c>
      <c r="S184" s="168">
        <v>795797.76</v>
      </c>
      <c r="T184" s="168">
        <v>1096715.97</v>
      </c>
      <c r="U184" s="168">
        <v>1768142.64</v>
      </c>
      <c r="V184" s="221">
        <v>12518247.030000001</v>
      </c>
    </row>
    <row r="185" spans="1:22" x14ac:dyDescent="0.25">
      <c r="A185" s="157">
        <v>588</v>
      </c>
      <c r="B185" s="38" t="s">
        <v>123</v>
      </c>
      <c r="C185" s="166">
        <v>49</v>
      </c>
      <c r="D185" s="50">
        <v>8</v>
      </c>
      <c r="E185" s="50">
        <v>86</v>
      </c>
      <c r="F185" s="50">
        <v>54</v>
      </c>
      <c r="G185" s="50">
        <v>40</v>
      </c>
      <c r="H185" s="50">
        <v>829</v>
      </c>
      <c r="I185" s="50">
        <v>335</v>
      </c>
      <c r="J185" s="50">
        <v>201</v>
      </c>
      <c r="K185" s="50">
        <v>88</v>
      </c>
      <c r="L185" s="47">
        <v>1690</v>
      </c>
      <c r="M185" s="168">
        <v>429335.55000000005</v>
      </c>
      <c r="N185" s="168">
        <v>74279.199999999997</v>
      </c>
      <c r="O185" s="168">
        <v>667287.76</v>
      </c>
      <c r="P185" s="168">
        <v>717551.46</v>
      </c>
      <c r="Q185" s="168">
        <v>170576</v>
      </c>
      <c r="R185" s="168">
        <v>861571.40999999992</v>
      </c>
      <c r="S185" s="168">
        <v>694250.64999999991</v>
      </c>
      <c r="T185" s="168">
        <v>1166348.73</v>
      </c>
      <c r="U185" s="168">
        <v>1768142.64</v>
      </c>
      <c r="V185" s="221">
        <v>6549343.3999999994</v>
      </c>
    </row>
    <row r="186" spans="1:22" x14ac:dyDescent="0.25">
      <c r="A186" s="157">
        <v>592</v>
      </c>
      <c r="B186" s="38" t="s">
        <v>124</v>
      </c>
      <c r="C186" s="166">
        <v>238</v>
      </c>
      <c r="D186" s="50">
        <v>53</v>
      </c>
      <c r="E186" s="50">
        <v>348</v>
      </c>
      <c r="F186" s="50">
        <v>154</v>
      </c>
      <c r="G186" s="50">
        <v>131</v>
      </c>
      <c r="H186" s="50">
        <v>1977</v>
      </c>
      <c r="I186" s="50">
        <v>546</v>
      </c>
      <c r="J186" s="50">
        <v>289</v>
      </c>
      <c r="K186" s="50">
        <v>105</v>
      </c>
      <c r="L186" s="47">
        <v>3841</v>
      </c>
      <c r="M186" s="168">
        <v>2085344.1</v>
      </c>
      <c r="N186" s="168">
        <v>492099.69999999995</v>
      </c>
      <c r="O186" s="168">
        <v>2700187.68</v>
      </c>
      <c r="P186" s="168">
        <v>2046350.46</v>
      </c>
      <c r="Q186" s="168">
        <v>558636.39999999991</v>
      </c>
      <c r="R186" s="168">
        <v>2054676.3299999998</v>
      </c>
      <c r="S186" s="168">
        <v>1131524.94</v>
      </c>
      <c r="T186" s="168">
        <v>1676988.97</v>
      </c>
      <c r="U186" s="168">
        <v>2109715.65</v>
      </c>
      <c r="V186" s="221">
        <v>14855524.23</v>
      </c>
    </row>
    <row r="187" spans="1:22" x14ac:dyDescent="0.25">
      <c r="A187" s="157">
        <v>593</v>
      </c>
      <c r="B187" s="38" t="s">
        <v>125</v>
      </c>
      <c r="C187" s="166">
        <v>735</v>
      </c>
      <c r="D187" s="50">
        <v>144</v>
      </c>
      <c r="E187" s="50">
        <v>911</v>
      </c>
      <c r="F187" s="50">
        <v>492</v>
      </c>
      <c r="G187" s="50">
        <v>513</v>
      </c>
      <c r="H187" s="50">
        <v>9245</v>
      </c>
      <c r="I187" s="50">
        <v>3142</v>
      </c>
      <c r="J187" s="50">
        <v>1744</v>
      </c>
      <c r="K187" s="50">
        <v>756</v>
      </c>
      <c r="L187" s="47">
        <v>17682</v>
      </c>
      <c r="M187" s="168">
        <v>6440033.2500000009</v>
      </c>
      <c r="N187" s="168">
        <v>1337025.5999999999</v>
      </c>
      <c r="O187" s="168">
        <v>7068594.7599999998</v>
      </c>
      <c r="P187" s="168">
        <v>6537691.0800000001</v>
      </c>
      <c r="Q187" s="168">
        <v>2187637.1999999997</v>
      </c>
      <c r="R187" s="168">
        <v>9608236.0499999989</v>
      </c>
      <c r="S187" s="168">
        <v>6511449.3799999999</v>
      </c>
      <c r="T187" s="168">
        <v>10119961.119999999</v>
      </c>
      <c r="U187" s="168">
        <v>15189952.68</v>
      </c>
      <c r="V187" s="221">
        <v>65000581.119999997</v>
      </c>
    </row>
    <row r="188" spans="1:22" x14ac:dyDescent="0.25">
      <c r="A188" s="157">
        <v>595</v>
      </c>
      <c r="B188" s="38" t="s">
        <v>126</v>
      </c>
      <c r="C188" s="166">
        <v>188</v>
      </c>
      <c r="D188" s="50">
        <v>33</v>
      </c>
      <c r="E188" s="50">
        <v>285</v>
      </c>
      <c r="F188" s="50">
        <v>157</v>
      </c>
      <c r="G188" s="50">
        <v>124</v>
      </c>
      <c r="H188" s="50">
        <v>2007</v>
      </c>
      <c r="I188" s="50">
        <v>880</v>
      </c>
      <c r="J188" s="50">
        <v>494</v>
      </c>
      <c r="K188" s="50">
        <v>223</v>
      </c>
      <c r="L188" s="47">
        <v>4391</v>
      </c>
      <c r="M188" s="168">
        <v>1647246.6</v>
      </c>
      <c r="N188" s="168">
        <v>306401.7</v>
      </c>
      <c r="O188" s="168">
        <v>2211360.6</v>
      </c>
      <c r="P188" s="168">
        <v>2086214.43</v>
      </c>
      <c r="Q188" s="168">
        <v>528785.6</v>
      </c>
      <c r="R188" s="168">
        <v>2085855.03</v>
      </c>
      <c r="S188" s="168">
        <v>1823703.2</v>
      </c>
      <c r="T188" s="168">
        <v>2866548.6199999996</v>
      </c>
      <c r="U188" s="168">
        <v>4480634.1899999995</v>
      </c>
      <c r="V188" s="221">
        <v>18036749.969999999</v>
      </c>
    </row>
    <row r="189" spans="1:22" x14ac:dyDescent="0.25">
      <c r="A189" s="157">
        <v>598</v>
      </c>
      <c r="B189" s="38" t="s">
        <v>351</v>
      </c>
      <c r="C189" s="166">
        <v>1091</v>
      </c>
      <c r="D189" s="50">
        <v>200</v>
      </c>
      <c r="E189" s="50">
        <v>1257</v>
      </c>
      <c r="F189" s="50">
        <v>661</v>
      </c>
      <c r="G189" s="50">
        <v>714</v>
      </c>
      <c r="H189" s="50">
        <v>10328</v>
      </c>
      <c r="I189" s="50">
        <v>2583</v>
      </c>
      <c r="J189" s="50">
        <v>1694</v>
      </c>
      <c r="K189" s="50">
        <v>680</v>
      </c>
      <c r="L189" s="47">
        <v>19208</v>
      </c>
      <c r="M189" s="168">
        <v>9559287.4500000011</v>
      </c>
      <c r="N189" s="168">
        <v>1856980</v>
      </c>
      <c r="O189" s="168">
        <v>9753264.1199999992</v>
      </c>
      <c r="P189" s="168">
        <v>8783361.3900000006</v>
      </c>
      <c r="Q189" s="168">
        <v>3044781.5999999996</v>
      </c>
      <c r="R189" s="168">
        <v>10733787.119999999</v>
      </c>
      <c r="S189" s="168">
        <v>5352983.37</v>
      </c>
      <c r="T189" s="168">
        <v>9829824.6199999992</v>
      </c>
      <c r="U189" s="168">
        <v>13662920.399999999</v>
      </c>
      <c r="V189" s="221">
        <v>72577190.069999993</v>
      </c>
    </row>
    <row r="190" spans="1:22" x14ac:dyDescent="0.25">
      <c r="A190" s="157">
        <v>599</v>
      </c>
      <c r="B190" s="38" t="s">
        <v>127</v>
      </c>
      <c r="C190" s="166">
        <v>937</v>
      </c>
      <c r="D190" s="50">
        <v>163</v>
      </c>
      <c r="E190" s="50">
        <v>1131</v>
      </c>
      <c r="F190" s="50">
        <v>523</v>
      </c>
      <c r="G190" s="50">
        <v>493</v>
      </c>
      <c r="H190" s="50">
        <v>5797</v>
      </c>
      <c r="I190" s="50">
        <v>1175</v>
      </c>
      <c r="J190" s="50">
        <v>591</v>
      </c>
      <c r="K190" s="50">
        <v>271</v>
      </c>
      <c r="L190" s="47">
        <v>11081</v>
      </c>
      <c r="M190" s="168">
        <v>8209947.1500000004</v>
      </c>
      <c r="N190" s="168">
        <v>1513438.7</v>
      </c>
      <c r="O190" s="168">
        <v>8775609.959999999</v>
      </c>
      <c r="P190" s="168">
        <v>6949618.7699999996</v>
      </c>
      <c r="Q190" s="168">
        <v>2102349.1999999997</v>
      </c>
      <c r="R190" s="168">
        <v>6024764.1299999999</v>
      </c>
      <c r="S190" s="168">
        <v>2435058.25</v>
      </c>
      <c r="T190" s="168">
        <v>3429413.4299999997</v>
      </c>
      <c r="U190" s="168">
        <v>5445075.6299999999</v>
      </c>
      <c r="V190" s="221">
        <v>44885275.219999999</v>
      </c>
    </row>
    <row r="191" spans="1:22" x14ac:dyDescent="0.25">
      <c r="A191" s="157">
        <v>601</v>
      </c>
      <c r="B191" s="38" t="s">
        <v>128</v>
      </c>
      <c r="C191" s="166">
        <v>188</v>
      </c>
      <c r="D191" s="50">
        <v>32</v>
      </c>
      <c r="E191" s="50">
        <v>286</v>
      </c>
      <c r="F191" s="50">
        <v>148</v>
      </c>
      <c r="G191" s="50">
        <v>136</v>
      </c>
      <c r="H191" s="50">
        <v>1991</v>
      </c>
      <c r="I191" s="50">
        <v>644</v>
      </c>
      <c r="J191" s="50">
        <v>428</v>
      </c>
      <c r="K191" s="50">
        <v>179</v>
      </c>
      <c r="L191" s="47">
        <v>4032</v>
      </c>
      <c r="M191" s="168">
        <v>1647246.6</v>
      </c>
      <c r="N191" s="168">
        <v>297116.79999999999</v>
      </c>
      <c r="O191" s="168">
        <v>2219119.7599999998</v>
      </c>
      <c r="P191" s="168">
        <v>1966622.52</v>
      </c>
      <c r="Q191" s="168">
        <v>579958.39999999991</v>
      </c>
      <c r="R191" s="168">
        <v>2069226.39</v>
      </c>
      <c r="S191" s="168">
        <v>1334619.1599999999</v>
      </c>
      <c r="T191" s="168">
        <v>2483568.44</v>
      </c>
      <c r="U191" s="168">
        <v>3596562.8699999996</v>
      </c>
      <c r="V191" s="221">
        <v>16194040.939999999</v>
      </c>
    </row>
    <row r="192" spans="1:22" x14ac:dyDescent="0.25">
      <c r="A192" s="157">
        <v>604</v>
      </c>
      <c r="B192" s="38" t="s">
        <v>352</v>
      </c>
      <c r="C192" s="166">
        <v>1402</v>
      </c>
      <c r="D192" s="50">
        <v>281</v>
      </c>
      <c r="E192" s="50">
        <v>1742</v>
      </c>
      <c r="F192" s="50">
        <v>845</v>
      </c>
      <c r="G192" s="50">
        <v>694</v>
      </c>
      <c r="H192" s="50">
        <v>11146</v>
      </c>
      <c r="I192" s="50">
        <v>2070</v>
      </c>
      <c r="J192" s="50">
        <v>1113</v>
      </c>
      <c r="K192" s="50">
        <v>330</v>
      </c>
      <c r="L192" s="47">
        <v>19623</v>
      </c>
      <c r="M192" s="168">
        <v>12284253.9</v>
      </c>
      <c r="N192" s="168">
        <v>2609056.9</v>
      </c>
      <c r="O192" s="168">
        <v>13516456.720000001</v>
      </c>
      <c r="P192" s="168">
        <v>11228351.550000001</v>
      </c>
      <c r="Q192" s="168">
        <v>2959493.5999999996</v>
      </c>
      <c r="R192" s="168">
        <v>11583926.34</v>
      </c>
      <c r="S192" s="168">
        <v>4289847.3</v>
      </c>
      <c r="T192" s="168">
        <v>6458438.4899999993</v>
      </c>
      <c r="U192" s="168">
        <v>6630534.8999999994</v>
      </c>
      <c r="V192" s="221">
        <v>71560359.700000003</v>
      </c>
    </row>
    <row r="193" spans="1:22" x14ac:dyDescent="0.25">
      <c r="A193" s="157">
        <v>607</v>
      </c>
      <c r="B193" s="38" t="s">
        <v>129</v>
      </c>
      <c r="C193" s="166">
        <v>213</v>
      </c>
      <c r="D193" s="50">
        <v>35</v>
      </c>
      <c r="E193" s="50">
        <v>235</v>
      </c>
      <c r="F193" s="50">
        <v>119</v>
      </c>
      <c r="G193" s="50">
        <v>108</v>
      </c>
      <c r="H193" s="50">
        <v>2141</v>
      </c>
      <c r="I193" s="50">
        <v>832</v>
      </c>
      <c r="J193" s="50">
        <v>405</v>
      </c>
      <c r="K193" s="50">
        <v>158</v>
      </c>
      <c r="L193" s="47">
        <v>4246</v>
      </c>
      <c r="M193" s="168">
        <v>1866295.35</v>
      </c>
      <c r="N193" s="168">
        <v>324971.5</v>
      </c>
      <c r="O193" s="168">
        <v>1823402.5999999999</v>
      </c>
      <c r="P193" s="168">
        <v>1581270.81</v>
      </c>
      <c r="Q193" s="168">
        <v>460555.19999999995</v>
      </c>
      <c r="R193" s="168">
        <v>2225119.89</v>
      </c>
      <c r="S193" s="168">
        <v>1724228.48</v>
      </c>
      <c r="T193" s="168">
        <v>2350105.65</v>
      </c>
      <c r="U193" s="168">
        <v>3174619.7399999998</v>
      </c>
      <c r="V193" s="221">
        <v>15530569.220000001</v>
      </c>
    </row>
    <row r="194" spans="1:22" x14ac:dyDescent="0.25">
      <c r="A194" s="157">
        <v>608</v>
      </c>
      <c r="B194" s="38" t="s">
        <v>353</v>
      </c>
      <c r="C194" s="166">
        <v>102</v>
      </c>
      <c r="D194" s="50">
        <v>23</v>
      </c>
      <c r="E194" s="50">
        <v>134</v>
      </c>
      <c r="F194" s="50">
        <v>74</v>
      </c>
      <c r="G194" s="50">
        <v>77</v>
      </c>
      <c r="H194" s="50">
        <v>1026</v>
      </c>
      <c r="I194" s="50">
        <v>348</v>
      </c>
      <c r="J194" s="50">
        <v>211</v>
      </c>
      <c r="K194" s="50">
        <v>94</v>
      </c>
      <c r="L194" s="47">
        <v>2089</v>
      </c>
      <c r="M194" s="168">
        <v>893718.9</v>
      </c>
      <c r="N194" s="168">
        <v>213552.69999999998</v>
      </c>
      <c r="O194" s="168">
        <v>1039727.44</v>
      </c>
      <c r="P194" s="168">
        <v>983311.26</v>
      </c>
      <c r="Q194" s="168">
        <v>328358.8</v>
      </c>
      <c r="R194" s="168">
        <v>1066311.54</v>
      </c>
      <c r="S194" s="168">
        <v>721191.72</v>
      </c>
      <c r="T194" s="168">
        <v>1224376.0299999998</v>
      </c>
      <c r="U194" s="168">
        <v>1888697.8199999998</v>
      </c>
      <c r="V194" s="221">
        <v>8359246.209999999</v>
      </c>
    </row>
    <row r="195" spans="1:22" x14ac:dyDescent="0.25">
      <c r="A195" s="157">
        <v>609</v>
      </c>
      <c r="B195" s="38" t="s">
        <v>354</v>
      </c>
      <c r="C195" s="166">
        <v>4226</v>
      </c>
      <c r="D195" s="50">
        <v>850</v>
      </c>
      <c r="E195" s="50">
        <v>5078</v>
      </c>
      <c r="F195" s="50">
        <v>2611</v>
      </c>
      <c r="G195" s="50">
        <v>2589</v>
      </c>
      <c r="H195" s="50">
        <v>46878</v>
      </c>
      <c r="I195" s="50">
        <v>12006</v>
      </c>
      <c r="J195" s="50">
        <v>6955</v>
      </c>
      <c r="K195" s="50">
        <v>2741</v>
      </c>
      <c r="L195" s="47">
        <v>83934</v>
      </c>
      <c r="M195" s="168">
        <v>37028000.700000003</v>
      </c>
      <c r="N195" s="168">
        <v>7892165</v>
      </c>
      <c r="O195" s="168">
        <v>39401014.479999997</v>
      </c>
      <c r="P195" s="168">
        <v>34694941.890000001</v>
      </c>
      <c r="Q195" s="168">
        <v>11040531.6</v>
      </c>
      <c r="R195" s="168">
        <v>48719836.619999997</v>
      </c>
      <c r="S195" s="168">
        <v>24881114.34</v>
      </c>
      <c r="T195" s="168">
        <v>40357987.149999999</v>
      </c>
      <c r="U195" s="168">
        <v>55073624.729999997</v>
      </c>
      <c r="V195" s="221">
        <v>299089216.50999999</v>
      </c>
    </row>
    <row r="196" spans="1:22" x14ac:dyDescent="0.25">
      <c r="A196" s="153">
        <v>611</v>
      </c>
      <c r="B196" s="38" t="s">
        <v>355</v>
      </c>
      <c r="C196" s="166">
        <v>318</v>
      </c>
      <c r="D196" s="50">
        <v>67</v>
      </c>
      <c r="E196" s="50">
        <v>455</v>
      </c>
      <c r="F196" s="50">
        <v>280</v>
      </c>
      <c r="G196" s="50">
        <v>249</v>
      </c>
      <c r="H196" s="50">
        <v>2853</v>
      </c>
      <c r="I196" s="50">
        <v>506</v>
      </c>
      <c r="J196" s="50">
        <v>217</v>
      </c>
      <c r="K196" s="50">
        <v>90</v>
      </c>
      <c r="L196" s="47">
        <v>5035</v>
      </c>
      <c r="M196" s="168">
        <v>2786300.1</v>
      </c>
      <c r="N196" s="168">
        <v>622088.29999999993</v>
      </c>
      <c r="O196" s="168">
        <v>3530417.8</v>
      </c>
      <c r="P196" s="168">
        <v>3720637.1999999997</v>
      </c>
      <c r="Q196" s="168">
        <v>1061835.5999999999</v>
      </c>
      <c r="R196" s="168">
        <v>2965094.37</v>
      </c>
      <c r="S196" s="168">
        <v>1048629.3399999999</v>
      </c>
      <c r="T196" s="168">
        <v>1259192.4099999999</v>
      </c>
      <c r="U196" s="168">
        <v>1808327.7</v>
      </c>
      <c r="V196" s="221">
        <v>18802522.819999997</v>
      </c>
    </row>
    <row r="197" spans="1:22" x14ac:dyDescent="0.25">
      <c r="A197" s="157">
        <v>614</v>
      </c>
      <c r="B197" s="38" t="s">
        <v>130</v>
      </c>
      <c r="C197" s="166">
        <v>82</v>
      </c>
      <c r="D197" s="50">
        <v>22</v>
      </c>
      <c r="E197" s="50">
        <v>125</v>
      </c>
      <c r="F197" s="50">
        <v>72</v>
      </c>
      <c r="G197" s="50">
        <v>86</v>
      </c>
      <c r="H197" s="50">
        <v>1519</v>
      </c>
      <c r="I197" s="50">
        <v>752</v>
      </c>
      <c r="J197" s="50">
        <v>399</v>
      </c>
      <c r="K197" s="50">
        <v>126</v>
      </c>
      <c r="L197" s="47">
        <v>3183</v>
      </c>
      <c r="M197" s="168">
        <v>718479.9</v>
      </c>
      <c r="N197" s="168">
        <v>204267.8</v>
      </c>
      <c r="O197" s="168">
        <v>969895</v>
      </c>
      <c r="P197" s="168">
        <v>956735.28</v>
      </c>
      <c r="Q197" s="168">
        <v>366738.39999999997</v>
      </c>
      <c r="R197" s="168">
        <v>1578681.51</v>
      </c>
      <c r="S197" s="168">
        <v>1558437.2799999998</v>
      </c>
      <c r="T197" s="168">
        <v>2315289.27</v>
      </c>
      <c r="U197" s="168">
        <v>2531658.7799999998</v>
      </c>
      <c r="V197" s="221">
        <v>11200183.219999999</v>
      </c>
    </row>
    <row r="198" spans="1:22" x14ac:dyDescent="0.25">
      <c r="A198" s="157">
        <v>615</v>
      </c>
      <c r="B198" s="38" t="s">
        <v>131</v>
      </c>
      <c r="C198" s="166">
        <v>429</v>
      </c>
      <c r="D198" s="50">
        <v>77</v>
      </c>
      <c r="E198" s="50">
        <v>554</v>
      </c>
      <c r="F198" s="50">
        <v>289</v>
      </c>
      <c r="G198" s="50">
        <v>255</v>
      </c>
      <c r="H198" s="50">
        <v>3786</v>
      </c>
      <c r="I198" s="50">
        <v>1363</v>
      </c>
      <c r="J198" s="50">
        <v>800</v>
      </c>
      <c r="K198" s="50">
        <v>320</v>
      </c>
      <c r="L198" s="47">
        <v>7873</v>
      </c>
      <c r="M198" s="168">
        <v>3758876.5500000003</v>
      </c>
      <c r="N198" s="168">
        <v>714937.29999999993</v>
      </c>
      <c r="O198" s="168">
        <v>4298574.6399999997</v>
      </c>
      <c r="P198" s="168">
        <v>3840229.11</v>
      </c>
      <c r="Q198" s="168">
        <v>1087422</v>
      </c>
      <c r="R198" s="168">
        <v>3934751.94</v>
      </c>
      <c r="S198" s="168">
        <v>2824667.57</v>
      </c>
      <c r="T198" s="168">
        <v>4642184</v>
      </c>
      <c r="U198" s="168">
        <v>6429609.5999999996</v>
      </c>
      <c r="V198" s="221">
        <v>31531252.710000001</v>
      </c>
    </row>
    <row r="199" spans="1:22" x14ac:dyDescent="0.25">
      <c r="A199" s="157">
        <v>616</v>
      </c>
      <c r="B199" s="38" t="s">
        <v>132</v>
      </c>
      <c r="C199" s="166">
        <v>104</v>
      </c>
      <c r="D199" s="50">
        <v>18</v>
      </c>
      <c r="E199" s="50">
        <v>130</v>
      </c>
      <c r="F199" s="50">
        <v>72</v>
      </c>
      <c r="G199" s="50">
        <v>68</v>
      </c>
      <c r="H199" s="50">
        <v>1036</v>
      </c>
      <c r="I199" s="50">
        <v>241</v>
      </c>
      <c r="J199" s="50">
        <v>138</v>
      </c>
      <c r="K199" s="50">
        <v>53</v>
      </c>
      <c r="L199" s="47">
        <v>1860</v>
      </c>
      <c r="M199" s="168">
        <v>911242.8</v>
      </c>
      <c r="N199" s="168">
        <v>167128.19999999998</v>
      </c>
      <c r="O199" s="168">
        <v>1008690.7999999999</v>
      </c>
      <c r="P199" s="168">
        <v>956735.28</v>
      </c>
      <c r="Q199" s="168">
        <v>289979.19999999995</v>
      </c>
      <c r="R199" s="168">
        <v>1076704.44</v>
      </c>
      <c r="S199" s="168">
        <v>499445.99</v>
      </c>
      <c r="T199" s="168">
        <v>800776.74</v>
      </c>
      <c r="U199" s="168">
        <v>1064904.0899999999</v>
      </c>
      <c r="V199" s="221">
        <v>6775607.540000001</v>
      </c>
    </row>
    <row r="200" spans="1:22" x14ac:dyDescent="0.25">
      <c r="A200" s="157">
        <v>619</v>
      </c>
      <c r="B200" s="38" t="s">
        <v>133</v>
      </c>
      <c r="C200" s="166">
        <v>115</v>
      </c>
      <c r="D200" s="50">
        <v>23</v>
      </c>
      <c r="E200" s="50">
        <v>158</v>
      </c>
      <c r="F200" s="50">
        <v>93</v>
      </c>
      <c r="G200" s="50">
        <v>81</v>
      </c>
      <c r="H200" s="50">
        <v>1378</v>
      </c>
      <c r="I200" s="50">
        <v>496</v>
      </c>
      <c r="J200" s="50">
        <v>303</v>
      </c>
      <c r="K200" s="50">
        <v>181</v>
      </c>
      <c r="L200" s="47">
        <v>2828</v>
      </c>
      <c r="M200" s="168">
        <v>1007624.2500000001</v>
      </c>
      <c r="N200" s="168">
        <v>213552.69999999998</v>
      </c>
      <c r="O200" s="168">
        <v>1225947.28</v>
      </c>
      <c r="P200" s="168">
        <v>1235783.07</v>
      </c>
      <c r="Q200" s="168">
        <v>345416.39999999997</v>
      </c>
      <c r="R200" s="168">
        <v>1432141.6199999999</v>
      </c>
      <c r="S200" s="168">
        <v>1027905.44</v>
      </c>
      <c r="T200" s="168">
        <v>1758227.19</v>
      </c>
      <c r="U200" s="168">
        <v>3636747.9299999997</v>
      </c>
      <c r="V200" s="221">
        <v>11883345.879999999</v>
      </c>
    </row>
    <row r="201" spans="1:22" x14ac:dyDescent="0.25">
      <c r="A201" s="157">
        <v>620</v>
      </c>
      <c r="B201" s="38" t="s">
        <v>134</v>
      </c>
      <c r="C201" s="166">
        <v>64</v>
      </c>
      <c r="D201" s="50">
        <v>18</v>
      </c>
      <c r="E201" s="50">
        <v>107</v>
      </c>
      <c r="F201" s="50">
        <v>60</v>
      </c>
      <c r="G201" s="50">
        <v>59</v>
      </c>
      <c r="H201" s="50">
        <v>1250</v>
      </c>
      <c r="I201" s="50">
        <v>547</v>
      </c>
      <c r="J201" s="50">
        <v>299</v>
      </c>
      <c r="K201" s="50">
        <v>124</v>
      </c>
      <c r="L201" s="47">
        <v>2528</v>
      </c>
      <c r="M201" s="168">
        <v>560764.80000000005</v>
      </c>
      <c r="N201" s="168">
        <v>167128.19999999998</v>
      </c>
      <c r="O201" s="168">
        <v>830230.12</v>
      </c>
      <c r="P201" s="168">
        <v>797279.4</v>
      </c>
      <c r="Q201" s="168">
        <v>251599.59999999998</v>
      </c>
      <c r="R201" s="168">
        <v>1299112.5</v>
      </c>
      <c r="S201" s="168">
        <v>1133597.3299999998</v>
      </c>
      <c r="T201" s="168">
        <v>1735016.2699999998</v>
      </c>
      <c r="U201" s="168">
        <v>2491473.7199999997</v>
      </c>
      <c r="V201" s="221">
        <v>9266201.9399999995</v>
      </c>
    </row>
    <row r="202" spans="1:22" x14ac:dyDescent="0.25">
      <c r="A202" s="157">
        <v>623</v>
      </c>
      <c r="B202" s="38" t="s">
        <v>135</v>
      </c>
      <c r="C202" s="166">
        <v>40</v>
      </c>
      <c r="D202" s="50">
        <v>7</v>
      </c>
      <c r="E202" s="50">
        <v>74</v>
      </c>
      <c r="F202" s="50">
        <v>55</v>
      </c>
      <c r="G202" s="50">
        <v>47</v>
      </c>
      <c r="H202" s="50">
        <v>1008</v>
      </c>
      <c r="I202" s="50">
        <v>539</v>
      </c>
      <c r="J202" s="50">
        <v>256</v>
      </c>
      <c r="K202" s="50">
        <v>125</v>
      </c>
      <c r="L202" s="47">
        <v>2151</v>
      </c>
      <c r="M202" s="168">
        <v>350478</v>
      </c>
      <c r="N202" s="168">
        <v>64994.299999999996</v>
      </c>
      <c r="O202" s="168">
        <v>574177.84</v>
      </c>
      <c r="P202" s="168">
        <v>730839.45</v>
      </c>
      <c r="Q202" s="168">
        <v>200426.8</v>
      </c>
      <c r="R202" s="168">
        <v>1047604.32</v>
      </c>
      <c r="S202" s="168">
        <v>1117018.21</v>
      </c>
      <c r="T202" s="168">
        <v>1485498.88</v>
      </c>
      <c r="U202" s="168">
        <v>2511566.25</v>
      </c>
      <c r="V202" s="221">
        <v>8082604.0499999998</v>
      </c>
    </row>
    <row r="203" spans="1:22" x14ac:dyDescent="0.25">
      <c r="A203" s="157">
        <v>624</v>
      </c>
      <c r="B203" s="38" t="s">
        <v>356</v>
      </c>
      <c r="C203" s="166">
        <v>259</v>
      </c>
      <c r="D203" s="50">
        <v>61</v>
      </c>
      <c r="E203" s="50">
        <v>400</v>
      </c>
      <c r="F203" s="50">
        <v>196</v>
      </c>
      <c r="G203" s="50">
        <v>139</v>
      </c>
      <c r="H203" s="50">
        <v>2740</v>
      </c>
      <c r="I203" s="50">
        <v>776</v>
      </c>
      <c r="J203" s="50">
        <v>400</v>
      </c>
      <c r="K203" s="50">
        <v>169</v>
      </c>
      <c r="L203" s="47">
        <v>5140</v>
      </c>
      <c r="M203" s="168">
        <v>2269345.0500000003</v>
      </c>
      <c r="N203" s="168">
        <v>566378.9</v>
      </c>
      <c r="O203" s="168">
        <v>3103664</v>
      </c>
      <c r="P203" s="168">
        <v>2604446.04</v>
      </c>
      <c r="Q203" s="168">
        <v>592751.6</v>
      </c>
      <c r="R203" s="168">
        <v>2847654.6</v>
      </c>
      <c r="S203" s="168">
        <v>1608174.64</v>
      </c>
      <c r="T203" s="168">
        <v>2321092</v>
      </c>
      <c r="U203" s="168">
        <v>3395637.57</v>
      </c>
      <c r="V203" s="221">
        <v>19309144.399999999</v>
      </c>
    </row>
    <row r="204" spans="1:22" x14ac:dyDescent="0.25">
      <c r="A204" s="157">
        <v>625</v>
      </c>
      <c r="B204" s="38" t="s">
        <v>136</v>
      </c>
      <c r="C204" s="166">
        <v>176</v>
      </c>
      <c r="D204" s="50">
        <v>45</v>
      </c>
      <c r="E204" s="50">
        <v>244</v>
      </c>
      <c r="F204" s="50">
        <v>111</v>
      </c>
      <c r="G204" s="50">
        <v>114</v>
      </c>
      <c r="H204" s="50">
        <v>1505</v>
      </c>
      <c r="I204" s="50">
        <v>513</v>
      </c>
      <c r="J204" s="50">
        <v>248</v>
      </c>
      <c r="K204" s="50">
        <v>121</v>
      </c>
      <c r="L204" s="47">
        <v>3077</v>
      </c>
      <c r="M204" s="168">
        <v>1542103.2000000002</v>
      </c>
      <c r="N204" s="168">
        <v>417820.5</v>
      </c>
      <c r="O204" s="168">
        <v>1893235.04</v>
      </c>
      <c r="P204" s="168">
        <v>1474966.89</v>
      </c>
      <c r="Q204" s="168">
        <v>486141.6</v>
      </c>
      <c r="R204" s="168">
        <v>1564131.45</v>
      </c>
      <c r="S204" s="168">
        <v>1063136.0699999998</v>
      </c>
      <c r="T204" s="168">
        <v>1439077.0399999998</v>
      </c>
      <c r="U204" s="168">
        <v>2431196.13</v>
      </c>
      <c r="V204" s="221">
        <v>12311807.919999998</v>
      </c>
    </row>
    <row r="205" spans="1:22" x14ac:dyDescent="0.25">
      <c r="A205" s="157">
        <v>626</v>
      </c>
      <c r="B205" s="38" t="s">
        <v>137</v>
      </c>
      <c r="C205" s="166">
        <v>257</v>
      </c>
      <c r="D205" s="50">
        <v>48</v>
      </c>
      <c r="E205" s="50">
        <v>323</v>
      </c>
      <c r="F205" s="50">
        <v>167</v>
      </c>
      <c r="G205" s="50">
        <v>137</v>
      </c>
      <c r="H205" s="50">
        <v>2438</v>
      </c>
      <c r="I205" s="50">
        <v>955</v>
      </c>
      <c r="J205" s="50">
        <v>542</v>
      </c>
      <c r="K205" s="50">
        <v>264</v>
      </c>
      <c r="L205" s="47">
        <v>5131</v>
      </c>
      <c r="M205" s="168">
        <v>2251821.1500000004</v>
      </c>
      <c r="N205" s="168">
        <v>445675.19999999995</v>
      </c>
      <c r="O205" s="168">
        <v>2506208.6800000002</v>
      </c>
      <c r="P205" s="168">
        <v>2219094.33</v>
      </c>
      <c r="Q205" s="168">
        <v>584222.79999999993</v>
      </c>
      <c r="R205" s="168">
        <v>2533789.02</v>
      </c>
      <c r="S205" s="168">
        <v>1979132.45</v>
      </c>
      <c r="T205" s="168">
        <v>3145079.6599999997</v>
      </c>
      <c r="U205" s="168">
        <v>5304427.92</v>
      </c>
      <c r="V205" s="221">
        <v>20969451.210000001</v>
      </c>
    </row>
    <row r="206" spans="1:22" x14ac:dyDescent="0.25">
      <c r="A206" s="157">
        <v>630</v>
      </c>
      <c r="B206" s="38" t="s">
        <v>138</v>
      </c>
      <c r="C206" s="166">
        <v>128</v>
      </c>
      <c r="D206" s="50">
        <v>23</v>
      </c>
      <c r="E206" s="50">
        <v>152</v>
      </c>
      <c r="F206" s="50">
        <v>74</v>
      </c>
      <c r="G206" s="50">
        <v>60</v>
      </c>
      <c r="H206" s="50">
        <v>771</v>
      </c>
      <c r="I206" s="50">
        <v>231</v>
      </c>
      <c r="J206" s="50">
        <v>102</v>
      </c>
      <c r="K206" s="50">
        <v>37</v>
      </c>
      <c r="L206" s="47">
        <v>1578</v>
      </c>
      <c r="M206" s="168">
        <v>1121529.6000000001</v>
      </c>
      <c r="N206" s="168">
        <v>213552.69999999998</v>
      </c>
      <c r="O206" s="168">
        <v>1179392.32</v>
      </c>
      <c r="P206" s="168">
        <v>983311.26</v>
      </c>
      <c r="Q206" s="168">
        <v>255863.99999999997</v>
      </c>
      <c r="R206" s="168">
        <v>801292.59</v>
      </c>
      <c r="S206" s="168">
        <v>478722.08999999997</v>
      </c>
      <c r="T206" s="168">
        <v>591878.46</v>
      </c>
      <c r="U206" s="168">
        <v>743423.61</v>
      </c>
      <c r="V206" s="221">
        <v>6368966.6299999999</v>
      </c>
    </row>
    <row r="207" spans="1:22" x14ac:dyDescent="0.25">
      <c r="A207" s="157">
        <v>631</v>
      </c>
      <c r="B207" s="38" t="s">
        <v>139</v>
      </c>
      <c r="C207" s="166">
        <v>98</v>
      </c>
      <c r="D207" s="50">
        <v>18</v>
      </c>
      <c r="E207" s="50">
        <v>132</v>
      </c>
      <c r="F207" s="50">
        <v>60</v>
      </c>
      <c r="G207" s="50">
        <v>67</v>
      </c>
      <c r="H207" s="50">
        <v>1055</v>
      </c>
      <c r="I207" s="50">
        <v>341</v>
      </c>
      <c r="J207" s="50">
        <v>164</v>
      </c>
      <c r="K207" s="50">
        <v>69</v>
      </c>
      <c r="L207" s="47">
        <v>2004</v>
      </c>
      <c r="M207" s="168">
        <v>858671.10000000009</v>
      </c>
      <c r="N207" s="168">
        <v>167128.19999999998</v>
      </c>
      <c r="O207" s="168">
        <v>1024209.12</v>
      </c>
      <c r="P207" s="168">
        <v>797279.4</v>
      </c>
      <c r="Q207" s="168">
        <v>285714.8</v>
      </c>
      <c r="R207" s="168">
        <v>1096450.95</v>
      </c>
      <c r="S207" s="168">
        <v>706684.99</v>
      </c>
      <c r="T207" s="168">
        <v>951647.72</v>
      </c>
      <c r="U207" s="168">
        <v>1386384.5699999998</v>
      </c>
      <c r="V207" s="221">
        <v>7274170.8499999996</v>
      </c>
    </row>
    <row r="208" spans="1:22" x14ac:dyDescent="0.25">
      <c r="A208" s="157">
        <v>635</v>
      </c>
      <c r="B208" s="38" t="s">
        <v>140</v>
      </c>
      <c r="C208" s="166">
        <v>289</v>
      </c>
      <c r="D208" s="50">
        <v>54</v>
      </c>
      <c r="E208" s="50">
        <v>430</v>
      </c>
      <c r="F208" s="50">
        <v>235</v>
      </c>
      <c r="G208" s="50">
        <v>221</v>
      </c>
      <c r="H208" s="50">
        <v>3333</v>
      </c>
      <c r="I208" s="50">
        <v>1027</v>
      </c>
      <c r="J208" s="50">
        <v>606</v>
      </c>
      <c r="K208" s="50">
        <v>240</v>
      </c>
      <c r="L208" s="47">
        <v>6435</v>
      </c>
      <c r="M208" s="168">
        <v>2532203.5500000003</v>
      </c>
      <c r="N208" s="168">
        <v>501384.6</v>
      </c>
      <c r="O208" s="168">
        <v>3336438.8</v>
      </c>
      <c r="P208" s="168">
        <v>3122677.65</v>
      </c>
      <c r="Q208" s="168">
        <v>942432.39999999991</v>
      </c>
      <c r="R208" s="168">
        <v>3463953.57</v>
      </c>
      <c r="S208" s="168">
        <v>2128344.5299999998</v>
      </c>
      <c r="T208" s="168">
        <v>3516454.38</v>
      </c>
      <c r="U208" s="168">
        <v>4822207.1999999993</v>
      </c>
      <c r="V208" s="221">
        <v>24366096.68</v>
      </c>
    </row>
    <row r="209" spans="1:22" x14ac:dyDescent="0.25">
      <c r="A209" s="157">
        <v>636</v>
      </c>
      <c r="B209" s="38" t="s">
        <v>141</v>
      </c>
      <c r="C209" s="166">
        <v>519</v>
      </c>
      <c r="D209" s="50">
        <v>98</v>
      </c>
      <c r="E209" s="50">
        <v>667</v>
      </c>
      <c r="F209" s="50">
        <v>303</v>
      </c>
      <c r="G209" s="50">
        <v>296</v>
      </c>
      <c r="H209" s="50">
        <v>4325</v>
      </c>
      <c r="I209" s="50">
        <v>1168</v>
      </c>
      <c r="J209" s="50">
        <v>626</v>
      </c>
      <c r="K209" s="50">
        <v>274</v>
      </c>
      <c r="L209" s="47">
        <v>8276</v>
      </c>
      <c r="M209" s="168">
        <v>4547452.0500000007</v>
      </c>
      <c r="N209" s="168">
        <v>909920.2</v>
      </c>
      <c r="O209" s="168">
        <v>5175359.72</v>
      </c>
      <c r="P209" s="168">
        <v>4026260.9699999997</v>
      </c>
      <c r="Q209" s="168">
        <v>1262262.3999999999</v>
      </c>
      <c r="R209" s="168">
        <v>4494929.25</v>
      </c>
      <c r="S209" s="168">
        <v>2420551.52</v>
      </c>
      <c r="T209" s="168">
        <v>3632508.9799999995</v>
      </c>
      <c r="U209" s="168">
        <v>5505353.2199999997</v>
      </c>
      <c r="V209" s="221">
        <v>31974598.310000002</v>
      </c>
    </row>
    <row r="210" spans="1:22" x14ac:dyDescent="0.25">
      <c r="A210" s="157">
        <v>638</v>
      </c>
      <c r="B210" s="38" t="s">
        <v>357</v>
      </c>
      <c r="C210" s="166">
        <v>2934</v>
      </c>
      <c r="D210" s="50">
        <v>586</v>
      </c>
      <c r="E210" s="50">
        <v>3770</v>
      </c>
      <c r="F210" s="50">
        <v>1908</v>
      </c>
      <c r="G210" s="50">
        <v>1826</v>
      </c>
      <c r="H210" s="50">
        <v>28644</v>
      </c>
      <c r="I210" s="50">
        <v>6340</v>
      </c>
      <c r="J210" s="50">
        <v>3212</v>
      </c>
      <c r="K210" s="50">
        <v>1160</v>
      </c>
      <c r="L210" s="47">
        <v>50380</v>
      </c>
      <c r="M210" s="168">
        <v>25707561.300000001</v>
      </c>
      <c r="N210" s="168">
        <v>5440951.3999999994</v>
      </c>
      <c r="O210" s="168">
        <v>29252033.199999999</v>
      </c>
      <c r="P210" s="168">
        <v>25353484.919999998</v>
      </c>
      <c r="Q210" s="168">
        <v>7786794.3999999994</v>
      </c>
      <c r="R210" s="168">
        <v>29769422.759999998</v>
      </c>
      <c r="S210" s="168">
        <v>13138952.6</v>
      </c>
      <c r="T210" s="168">
        <v>18638368.759999998</v>
      </c>
      <c r="U210" s="168">
        <v>23307334.799999997</v>
      </c>
      <c r="V210" s="221">
        <v>178394904.13999999</v>
      </c>
    </row>
    <row r="211" spans="1:22" x14ac:dyDescent="0.25">
      <c r="A211" s="157">
        <v>678</v>
      </c>
      <c r="B211" s="38" t="s">
        <v>358</v>
      </c>
      <c r="C211" s="166">
        <v>1529</v>
      </c>
      <c r="D211" s="50">
        <v>310</v>
      </c>
      <c r="E211" s="50">
        <v>2075</v>
      </c>
      <c r="F211" s="50">
        <v>1003</v>
      </c>
      <c r="G211" s="50">
        <v>920</v>
      </c>
      <c r="H211" s="50">
        <v>12711</v>
      </c>
      <c r="I211" s="50">
        <v>3735</v>
      </c>
      <c r="J211" s="50">
        <v>1738</v>
      </c>
      <c r="K211" s="50">
        <v>658</v>
      </c>
      <c r="L211" s="47">
        <v>24679</v>
      </c>
      <c r="M211" s="168">
        <v>13397021.550000001</v>
      </c>
      <c r="N211" s="168">
        <v>2878319</v>
      </c>
      <c r="O211" s="168">
        <v>16100257</v>
      </c>
      <c r="P211" s="168">
        <v>13327853.970000001</v>
      </c>
      <c r="Q211" s="168">
        <v>3923247.9999999995</v>
      </c>
      <c r="R211" s="168">
        <v>13210415.189999999</v>
      </c>
      <c r="S211" s="168">
        <v>7740376.6499999994</v>
      </c>
      <c r="T211" s="168">
        <v>10085144.739999998</v>
      </c>
      <c r="U211" s="168">
        <v>13220884.739999998</v>
      </c>
      <c r="V211" s="221">
        <v>93883520.839999989</v>
      </c>
    </row>
    <row r="212" spans="1:22" x14ac:dyDescent="0.25">
      <c r="A212" s="157">
        <v>680</v>
      </c>
      <c r="B212" s="38" t="s">
        <v>359</v>
      </c>
      <c r="C212" s="166">
        <v>1413</v>
      </c>
      <c r="D212" s="50">
        <v>250</v>
      </c>
      <c r="E212" s="50">
        <v>1592</v>
      </c>
      <c r="F212" s="50">
        <v>767</v>
      </c>
      <c r="G212" s="50">
        <v>793</v>
      </c>
      <c r="H212" s="50">
        <v>13740</v>
      </c>
      <c r="I212" s="50">
        <v>3125</v>
      </c>
      <c r="J212" s="50">
        <v>1695</v>
      </c>
      <c r="K212" s="50">
        <v>681</v>
      </c>
      <c r="L212" s="47">
        <v>24056</v>
      </c>
      <c r="M212" s="168">
        <v>12380635.350000001</v>
      </c>
      <c r="N212" s="168">
        <v>2321225</v>
      </c>
      <c r="O212" s="168">
        <v>12352582.720000001</v>
      </c>
      <c r="P212" s="168">
        <v>10191888.33</v>
      </c>
      <c r="Q212" s="168">
        <v>3381669.1999999997</v>
      </c>
      <c r="R212" s="168">
        <v>14279844.6</v>
      </c>
      <c r="S212" s="168">
        <v>6476218.75</v>
      </c>
      <c r="T212" s="168">
        <v>9835627.3499999996</v>
      </c>
      <c r="U212" s="168">
        <v>13683012.93</v>
      </c>
      <c r="V212" s="221">
        <v>84902704.229999989</v>
      </c>
    </row>
    <row r="213" spans="1:22" x14ac:dyDescent="0.25">
      <c r="A213" s="157">
        <v>681</v>
      </c>
      <c r="B213" s="38" t="s">
        <v>142</v>
      </c>
      <c r="C213" s="166">
        <v>140</v>
      </c>
      <c r="D213" s="50">
        <v>20</v>
      </c>
      <c r="E213" s="50">
        <v>187</v>
      </c>
      <c r="F213" s="50">
        <v>89</v>
      </c>
      <c r="G213" s="50">
        <v>108</v>
      </c>
      <c r="H213" s="50">
        <v>1698</v>
      </c>
      <c r="I213" s="50">
        <v>687</v>
      </c>
      <c r="J213" s="50">
        <v>342</v>
      </c>
      <c r="K213" s="50">
        <v>160</v>
      </c>
      <c r="L213" s="47">
        <v>3431</v>
      </c>
      <c r="M213" s="168">
        <v>1226673</v>
      </c>
      <c r="N213" s="168">
        <v>185698</v>
      </c>
      <c r="O213" s="168">
        <v>1450962.92</v>
      </c>
      <c r="P213" s="168">
        <v>1182631.1099999999</v>
      </c>
      <c r="Q213" s="168">
        <v>460555.19999999995</v>
      </c>
      <c r="R213" s="168">
        <v>1764714.42</v>
      </c>
      <c r="S213" s="168">
        <v>1423731.93</v>
      </c>
      <c r="T213" s="168">
        <v>1984533.66</v>
      </c>
      <c r="U213" s="168">
        <v>3214804.8</v>
      </c>
      <c r="V213" s="221">
        <v>12894305.039999999</v>
      </c>
    </row>
    <row r="214" spans="1:22" x14ac:dyDescent="0.25">
      <c r="A214" s="157">
        <v>683</v>
      </c>
      <c r="B214" s="38" t="s">
        <v>143</v>
      </c>
      <c r="C214" s="166">
        <v>185</v>
      </c>
      <c r="D214" s="50">
        <v>47</v>
      </c>
      <c r="E214" s="50">
        <v>320</v>
      </c>
      <c r="F214" s="50">
        <v>175</v>
      </c>
      <c r="G214" s="50">
        <v>154</v>
      </c>
      <c r="H214" s="50">
        <v>1818</v>
      </c>
      <c r="I214" s="50">
        <v>623</v>
      </c>
      <c r="J214" s="50">
        <v>324</v>
      </c>
      <c r="K214" s="50">
        <v>137</v>
      </c>
      <c r="L214" s="47">
        <v>3783</v>
      </c>
      <c r="M214" s="168">
        <v>1620960.7500000002</v>
      </c>
      <c r="N214" s="168">
        <v>436390.3</v>
      </c>
      <c r="O214" s="168">
        <v>2482931.2000000002</v>
      </c>
      <c r="P214" s="168">
        <v>2325398.25</v>
      </c>
      <c r="Q214" s="168">
        <v>656717.6</v>
      </c>
      <c r="R214" s="168">
        <v>1889429.22</v>
      </c>
      <c r="S214" s="168">
        <v>1291098.97</v>
      </c>
      <c r="T214" s="168">
        <v>1880084.5199999998</v>
      </c>
      <c r="U214" s="168">
        <v>2752676.61</v>
      </c>
      <c r="V214" s="221">
        <v>15335687.42</v>
      </c>
    </row>
    <row r="215" spans="1:22" x14ac:dyDescent="0.25">
      <c r="A215" s="157">
        <v>684</v>
      </c>
      <c r="B215" s="38" t="s">
        <v>360</v>
      </c>
      <c r="C215" s="166">
        <v>2050</v>
      </c>
      <c r="D215" s="50">
        <v>374</v>
      </c>
      <c r="E215" s="50">
        <v>2452</v>
      </c>
      <c r="F215" s="50">
        <v>1228</v>
      </c>
      <c r="G215" s="50">
        <v>1130</v>
      </c>
      <c r="H215" s="50">
        <v>21863</v>
      </c>
      <c r="I215" s="50">
        <v>5706</v>
      </c>
      <c r="J215" s="50">
        <v>3111</v>
      </c>
      <c r="K215" s="50">
        <v>1291</v>
      </c>
      <c r="L215" s="47">
        <v>39205</v>
      </c>
      <c r="M215" s="168">
        <v>17961997.5</v>
      </c>
      <c r="N215" s="168">
        <v>3472552.6</v>
      </c>
      <c r="O215" s="168">
        <v>19025460.32</v>
      </c>
      <c r="P215" s="168">
        <v>16317651.719999999</v>
      </c>
      <c r="Q215" s="168">
        <v>4818772</v>
      </c>
      <c r="R215" s="168">
        <v>22721997.27</v>
      </c>
      <c r="S215" s="168">
        <v>11825057.34</v>
      </c>
      <c r="T215" s="168">
        <v>18052293.029999997</v>
      </c>
      <c r="U215" s="168">
        <v>25939456.229999997</v>
      </c>
      <c r="V215" s="221">
        <v>140135238.00999999</v>
      </c>
    </row>
    <row r="216" spans="1:22" x14ac:dyDescent="0.25">
      <c r="A216" s="157">
        <v>686</v>
      </c>
      <c r="B216" s="38" t="s">
        <v>144</v>
      </c>
      <c r="C216" s="166">
        <v>112</v>
      </c>
      <c r="D216" s="50">
        <v>20</v>
      </c>
      <c r="E216" s="50">
        <v>182</v>
      </c>
      <c r="F216" s="50">
        <v>119</v>
      </c>
      <c r="G216" s="50">
        <v>105</v>
      </c>
      <c r="H216" s="50">
        <v>1482</v>
      </c>
      <c r="I216" s="50">
        <v>619</v>
      </c>
      <c r="J216" s="50">
        <v>338</v>
      </c>
      <c r="K216" s="50">
        <v>144</v>
      </c>
      <c r="L216" s="47">
        <v>3121</v>
      </c>
      <c r="M216" s="168">
        <v>981338.40000000014</v>
      </c>
      <c r="N216" s="168">
        <v>185698</v>
      </c>
      <c r="O216" s="168">
        <v>1412167.1199999999</v>
      </c>
      <c r="P216" s="168">
        <v>1581270.81</v>
      </c>
      <c r="Q216" s="168">
        <v>447761.99999999994</v>
      </c>
      <c r="R216" s="168">
        <v>1540227.78</v>
      </c>
      <c r="S216" s="168">
        <v>1282809.4099999999</v>
      </c>
      <c r="T216" s="168">
        <v>1961322.7399999998</v>
      </c>
      <c r="U216" s="168">
        <v>2893324.32</v>
      </c>
      <c r="V216" s="221">
        <v>12285920.58</v>
      </c>
    </row>
    <row r="217" spans="1:22" x14ac:dyDescent="0.25">
      <c r="A217" s="157">
        <v>687</v>
      </c>
      <c r="B217" s="38" t="s">
        <v>145</v>
      </c>
      <c r="C217" s="166">
        <v>41</v>
      </c>
      <c r="D217" s="50">
        <v>12</v>
      </c>
      <c r="E217" s="50">
        <v>78</v>
      </c>
      <c r="F217" s="50">
        <v>47</v>
      </c>
      <c r="G217" s="50">
        <v>36</v>
      </c>
      <c r="H217" s="50">
        <v>759</v>
      </c>
      <c r="I217" s="50">
        <v>335</v>
      </c>
      <c r="J217" s="50">
        <v>210</v>
      </c>
      <c r="K217" s="50">
        <v>84</v>
      </c>
      <c r="L217" s="47">
        <v>1602</v>
      </c>
      <c r="M217" s="168">
        <v>359239.95</v>
      </c>
      <c r="N217" s="168">
        <v>111418.79999999999</v>
      </c>
      <c r="O217" s="168">
        <v>605214.48</v>
      </c>
      <c r="P217" s="168">
        <v>624535.53</v>
      </c>
      <c r="Q217" s="168">
        <v>153518.39999999999</v>
      </c>
      <c r="R217" s="168">
        <v>788821.11</v>
      </c>
      <c r="S217" s="168">
        <v>694250.64999999991</v>
      </c>
      <c r="T217" s="168">
        <v>1218573.2999999998</v>
      </c>
      <c r="U217" s="168">
        <v>1687772.52</v>
      </c>
      <c r="V217" s="221">
        <v>6243344.7400000002</v>
      </c>
    </row>
    <row r="218" spans="1:22" x14ac:dyDescent="0.25">
      <c r="A218" s="157">
        <v>689</v>
      </c>
      <c r="B218" s="38" t="s">
        <v>146</v>
      </c>
      <c r="C218" s="166">
        <v>87</v>
      </c>
      <c r="D218" s="50">
        <v>23</v>
      </c>
      <c r="E218" s="50">
        <v>135</v>
      </c>
      <c r="F218" s="50">
        <v>84</v>
      </c>
      <c r="G218" s="50">
        <v>70</v>
      </c>
      <c r="H218" s="50">
        <v>1593</v>
      </c>
      <c r="I218" s="50">
        <v>686</v>
      </c>
      <c r="J218" s="50">
        <v>369</v>
      </c>
      <c r="K218" s="50">
        <v>179</v>
      </c>
      <c r="L218" s="47">
        <v>3226</v>
      </c>
      <c r="M218" s="168">
        <v>762289.65</v>
      </c>
      <c r="N218" s="168">
        <v>213552.69999999998</v>
      </c>
      <c r="O218" s="168">
        <v>1047486.6</v>
      </c>
      <c r="P218" s="168">
        <v>1116191.1599999999</v>
      </c>
      <c r="Q218" s="168">
        <v>298508</v>
      </c>
      <c r="R218" s="168">
        <v>1655588.97</v>
      </c>
      <c r="S218" s="168">
        <v>1421659.5399999998</v>
      </c>
      <c r="T218" s="168">
        <v>2141207.3699999996</v>
      </c>
      <c r="U218" s="168">
        <v>3596562.8699999996</v>
      </c>
      <c r="V218" s="221">
        <v>12253046.859999999</v>
      </c>
    </row>
    <row r="219" spans="1:22" x14ac:dyDescent="0.25">
      <c r="A219" s="157">
        <v>691</v>
      </c>
      <c r="B219" s="38" t="s">
        <v>147</v>
      </c>
      <c r="C219" s="166">
        <v>163</v>
      </c>
      <c r="D219" s="50">
        <v>42</v>
      </c>
      <c r="E219" s="50">
        <v>218</v>
      </c>
      <c r="F219" s="50">
        <v>125</v>
      </c>
      <c r="G219" s="50">
        <v>114</v>
      </c>
      <c r="H219" s="50">
        <v>1332</v>
      </c>
      <c r="I219" s="50">
        <v>383</v>
      </c>
      <c r="J219" s="50">
        <v>240</v>
      </c>
      <c r="K219" s="50">
        <v>101</v>
      </c>
      <c r="L219" s="47">
        <v>2718</v>
      </c>
      <c r="M219" s="168">
        <v>1428197.85</v>
      </c>
      <c r="N219" s="168">
        <v>389965.8</v>
      </c>
      <c r="O219" s="168">
        <v>1691496.88</v>
      </c>
      <c r="P219" s="168">
        <v>1660998.75</v>
      </c>
      <c r="Q219" s="168">
        <v>486141.6</v>
      </c>
      <c r="R219" s="168">
        <v>1384334.28</v>
      </c>
      <c r="S219" s="168">
        <v>793725.37</v>
      </c>
      <c r="T219" s="168">
        <v>1392655.2</v>
      </c>
      <c r="U219" s="168">
        <v>2029345.5299999998</v>
      </c>
      <c r="V219" s="221">
        <v>11256861.26</v>
      </c>
    </row>
    <row r="220" spans="1:22" x14ac:dyDescent="0.25">
      <c r="A220" s="157">
        <v>694</v>
      </c>
      <c r="B220" s="38" t="s">
        <v>148</v>
      </c>
      <c r="C220" s="166">
        <v>1524</v>
      </c>
      <c r="D220" s="50">
        <v>290</v>
      </c>
      <c r="E220" s="50">
        <v>2057</v>
      </c>
      <c r="F220" s="50">
        <v>1020</v>
      </c>
      <c r="G220" s="50">
        <v>990</v>
      </c>
      <c r="H220" s="50">
        <v>16521</v>
      </c>
      <c r="I220" s="50">
        <v>3743</v>
      </c>
      <c r="J220" s="50">
        <v>1856</v>
      </c>
      <c r="K220" s="50">
        <v>792</v>
      </c>
      <c r="L220" s="47">
        <v>28793</v>
      </c>
      <c r="M220" s="168">
        <v>13353211.800000001</v>
      </c>
      <c r="N220" s="168">
        <v>2692621</v>
      </c>
      <c r="O220" s="168">
        <v>15960592.119999999</v>
      </c>
      <c r="P220" s="168">
        <v>13553749.799999999</v>
      </c>
      <c r="Q220" s="168">
        <v>4221756</v>
      </c>
      <c r="R220" s="168">
        <v>17170110.09</v>
      </c>
      <c r="S220" s="168">
        <v>7756955.7699999996</v>
      </c>
      <c r="T220" s="168">
        <v>10769866.879999999</v>
      </c>
      <c r="U220" s="168">
        <v>15913283.76</v>
      </c>
      <c r="V220" s="221">
        <v>101392147.22</v>
      </c>
    </row>
    <row r="221" spans="1:22" x14ac:dyDescent="0.25">
      <c r="A221" s="157">
        <v>697</v>
      </c>
      <c r="B221" s="38" t="s">
        <v>149</v>
      </c>
      <c r="C221" s="166">
        <v>49</v>
      </c>
      <c r="D221" s="50">
        <v>9</v>
      </c>
      <c r="E221" s="50">
        <v>62</v>
      </c>
      <c r="F221" s="50">
        <v>21</v>
      </c>
      <c r="G221" s="50">
        <v>26</v>
      </c>
      <c r="H221" s="50">
        <v>621</v>
      </c>
      <c r="I221" s="50">
        <v>251</v>
      </c>
      <c r="J221" s="50">
        <v>132</v>
      </c>
      <c r="K221" s="50">
        <v>101</v>
      </c>
      <c r="L221" s="47">
        <v>1272</v>
      </c>
      <c r="M221" s="168">
        <v>429335.55000000005</v>
      </c>
      <c r="N221" s="168">
        <v>83564.099999999991</v>
      </c>
      <c r="O221" s="168">
        <v>481067.92</v>
      </c>
      <c r="P221" s="168">
        <v>279047.78999999998</v>
      </c>
      <c r="Q221" s="168">
        <v>110874.4</v>
      </c>
      <c r="R221" s="168">
        <v>645399.09</v>
      </c>
      <c r="S221" s="168">
        <v>520169.88999999996</v>
      </c>
      <c r="T221" s="168">
        <v>765960.36</v>
      </c>
      <c r="U221" s="168">
        <v>2029345.5299999998</v>
      </c>
      <c r="V221" s="221">
        <v>5344764.63</v>
      </c>
    </row>
    <row r="222" spans="1:22" x14ac:dyDescent="0.25">
      <c r="A222" s="157">
        <v>698</v>
      </c>
      <c r="B222" s="38" t="s">
        <v>150</v>
      </c>
      <c r="C222" s="166">
        <v>3698</v>
      </c>
      <c r="D222" s="50">
        <v>738</v>
      </c>
      <c r="E222" s="50">
        <v>4521</v>
      </c>
      <c r="F222" s="50">
        <v>2000</v>
      </c>
      <c r="G222" s="50">
        <v>2029</v>
      </c>
      <c r="H222" s="50">
        <v>37887</v>
      </c>
      <c r="I222" s="50">
        <v>7038</v>
      </c>
      <c r="J222" s="50">
        <v>3697</v>
      </c>
      <c r="K222" s="50">
        <v>1434</v>
      </c>
      <c r="L222" s="47">
        <v>63042</v>
      </c>
      <c r="M222" s="168">
        <v>32401691.100000001</v>
      </c>
      <c r="N222" s="168">
        <v>6852256.2000000002</v>
      </c>
      <c r="O222" s="168">
        <v>35079162.359999999</v>
      </c>
      <c r="P222" s="168">
        <v>26575980</v>
      </c>
      <c r="Q222" s="168">
        <v>8652467.5999999996</v>
      </c>
      <c r="R222" s="168">
        <v>39375580.229999997</v>
      </c>
      <c r="S222" s="168">
        <v>14585480.819999998</v>
      </c>
      <c r="T222" s="168">
        <v>21452692.809999999</v>
      </c>
      <c r="U222" s="168">
        <v>28812688.02</v>
      </c>
      <c r="V222" s="221">
        <v>213787999.13999999</v>
      </c>
    </row>
    <row r="223" spans="1:22" x14ac:dyDescent="0.25">
      <c r="A223" s="157">
        <v>700</v>
      </c>
      <c r="B223" s="38" t="s">
        <v>151</v>
      </c>
      <c r="C223" s="166">
        <v>182</v>
      </c>
      <c r="D223" s="50">
        <v>40</v>
      </c>
      <c r="E223" s="50">
        <v>301</v>
      </c>
      <c r="F223" s="50">
        <v>157</v>
      </c>
      <c r="G223" s="50">
        <v>122</v>
      </c>
      <c r="H223" s="50">
        <v>2474</v>
      </c>
      <c r="I223" s="50">
        <v>934</v>
      </c>
      <c r="J223" s="50">
        <v>531</v>
      </c>
      <c r="K223" s="50">
        <v>253</v>
      </c>
      <c r="L223" s="47">
        <v>4994</v>
      </c>
      <c r="M223" s="168">
        <v>1594674.9000000001</v>
      </c>
      <c r="N223" s="168">
        <v>371396</v>
      </c>
      <c r="O223" s="168">
        <v>2335507.16</v>
      </c>
      <c r="P223" s="168">
        <v>2086214.43</v>
      </c>
      <c r="Q223" s="168">
        <v>520256.79999999993</v>
      </c>
      <c r="R223" s="168">
        <v>2571203.46</v>
      </c>
      <c r="S223" s="168">
        <v>1935612.2599999998</v>
      </c>
      <c r="T223" s="168">
        <v>3081249.63</v>
      </c>
      <c r="U223" s="168">
        <v>5083410.09</v>
      </c>
      <c r="V223" s="221">
        <v>19579524.73</v>
      </c>
    </row>
    <row r="224" spans="1:22" x14ac:dyDescent="0.25">
      <c r="A224" s="157">
        <v>702</v>
      </c>
      <c r="B224" s="38" t="s">
        <v>152</v>
      </c>
      <c r="C224" s="166">
        <v>166</v>
      </c>
      <c r="D224" s="50">
        <v>31</v>
      </c>
      <c r="E224" s="50">
        <v>208</v>
      </c>
      <c r="F224" s="50">
        <v>128</v>
      </c>
      <c r="G224" s="50">
        <v>129</v>
      </c>
      <c r="H224" s="50">
        <v>2042</v>
      </c>
      <c r="I224" s="50">
        <v>835</v>
      </c>
      <c r="J224" s="50">
        <v>499</v>
      </c>
      <c r="K224" s="50">
        <v>245</v>
      </c>
      <c r="L224" s="47">
        <v>4283</v>
      </c>
      <c r="M224" s="168">
        <v>1454483.7000000002</v>
      </c>
      <c r="N224" s="168">
        <v>287831.89999999997</v>
      </c>
      <c r="O224" s="168">
        <v>1613905.28</v>
      </c>
      <c r="P224" s="168">
        <v>1700862.72</v>
      </c>
      <c r="Q224" s="168">
        <v>550107.6</v>
      </c>
      <c r="R224" s="168">
        <v>2122230.1799999997</v>
      </c>
      <c r="S224" s="168">
        <v>1730445.65</v>
      </c>
      <c r="T224" s="168">
        <v>2895562.2699999996</v>
      </c>
      <c r="U224" s="168">
        <v>4922669.8499999996</v>
      </c>
      <c r="V224" s="221">
        <v>17278099.149999999</v>
      </c>
    </row>
    <row r="225" spans="1:22" x14ac:dyDescent="0.25">
      <c r="A225" s="157">
        <v>704</v>
      </c>
      <c r="B225" s="38" t="s">
        <v>153</v>
      </c>
      <c r="C225" s="166">
        <v>471</v>
      </c>
      <c r="D225" s="50">
        <v>92</v>
      </c>
      <c r="E225" s="50">
        <v>536</v>
      </c>
      <c r="F225" s="50">
        <v>236</v>
      </c>
      <c r="G225" s="50">
        <v>250</v>
      </c>
      <c r="H225" s="50">
        <v>3532</v>
      </c>
      <c r="I225" s="50">
        <v>735</v>
      </c>
      <c r="J225" s="50">
        <v>339</v>
      </c>
      <c r="K225" s="50">
        <v>136</v>
      </c>
      <c r="L225" s="47">
        <v>6327</v>
      </c>
      <c r="M225" s="168">
        <v>4126878.45</v>
      </c>
      <c r="N225" s="168">
        <v>854210.79999999993</v>
      </c>
      <c r="O225" s="168">
        <v>4158909.76</v>
      </c>
      <c r="P225" s="168">
        <v>3135965.64</v>
      </c>
      <c r="Q225" s="168">
        <v>1066100</v>
      </c>
      <c r="R225" s="168">
        <v>3670772.28</v>
      </c>
      <c r="S225" s="168">
        <v>1523206.65</v>
      </c>
      <c r="T225" s="168">
        <v>1967125.4699999997</v>
      </c>
      <c r="U225" s="168">
        <v>2732584.08</v>
      </c>
      <c r="V225" s="221">
        <v>23235753.129999995</v>
      </c>
    </row>
    <row r="226" spans="1:22" x14ac:dyDescent="0.25">
      <c r="A226" s="157">
        <v>707</v>
      </c>
      <c r="B226" s="38" t="s">
        <v>154</v>
      </c>
      <c r="C226" s="166">
        <v>51</v>
      </c>
      <c r="D226" s="50">
        <v>12</v>
      </c>
      <c r="E226" s="50">
        <v>86</v>
      </c>
      <c r="F226" s="50">
        <v>54</v>
      </c>
      <c r="G226" s="50">
        <v>47</v>
      </c>
      <c r="H226" s="50">
        <v>1018</v>
      </c>
      <c r="I226" s="50">
        <v>500</v>
      </c>
      <c r="J226" s="50">
        <v>251</v>
      </c>
      <c r="K226" s="50">
        <v>107</v>
      </c>
      <c r="L226" s="47">
        <v>2126</v>
      </c>
      <c r="M226" s="168">
        <v>446859.45</v>
      </c>
      <c r="N226" s="168">
        <v>111418.79999999999</v>
      </c>
      <c r="O226" s="168">
        <v>667287.76</v>
      </c>
      <c r="P226" s="168">
        <v>717551.46</v>
      </c>
      <c r="Q226" s="168">
        <v>200426.8</v>
      </c>
      <c r="R226" s="168">
        <v>1057997.22</v>
      </c>
      <c r="S226" s="168">
        <v>1036194.9999999999</v>
      </c>
      <c r="T226" s="168">
        <v>1456485.23</v>
      </c>
      <c r="U226" s="168">
        <v>2149900.71</v>
      </c>
      <c r="V226" s="221">
        <v>7844122.4300000006</v>
      </c>
    </row>
    <row r="227" spans="1:22" x14ac:dyDescent="0.25">
      <c r="A227" s="157">
        <v>710</v>
      </c>
      <c r="B227" s="38" t="s">
        <v>361</v>
      </c>
      <c r="C227" s="166">
        <v>1355</v>
      </c>
      <c r="D227" s="50">
        <v>263</v>
      </c>
      <c r="E227" s="50">
        <v>1801</v>
      </c>
      <c r="F227" s="50">
        <v>941</v>
      </c>
      <c r="G227" s="50">
        <v>815</v>
      </c>
      <c r="H227" s="50">
        <v>14863</v>
      </c>
      <c r="I227" s="50">
        <v>4091</v>
      </c>
      <c r="J227" s="50">
        <v>2386</v>
      </c>
      <c r="K227" s="50">
        <v>1021</v>
      </c>
      <c r="L227" s="47">
        <v>27536</v>
      </c>
      <c r="M227" s="168">
        <v>11872442.250000002</v>
      </c>
      <c r="N227" s="168">
        <v>2441928.6999999997</v>
      </c>
      <c r="O227" s="168">
        <v>13974247.16</v>
      </c>
      <c r="P227" s="168">
        <v>12503998.59</v>
      </c>
      <c r="Q227" s="168">
        <v>3475485.9999999995</v>
      </c>
      <c r="R227" s="168">
        <v>15446967.27</v>
      </c>
      <c r="S227" s="168">
        <v>8478147.4900000002</v>
      </c>
      <c r="T227" s="168">
        <v>13845313.779999999</v>
      </c>
      <c r="U227" s="168">
        <v>20514473.129999999</v>
      </c>
      <c r="V227" s="221">
        <v>102553004.36999999</v>
      </c>
    </row>
    <row r="228" spans="1:22" x14ac:dyDescent="0.25">
      <c r="A228" s="157">
        <v>729</v>
      </c>
      <c r="B228" s="38" t="s">
        <v>155</v>
      </c>
      <c r="C228" s="166">
        <v>447</v>
      </c>
      <c r="D228" s="50">
        <v>84</v>
      </c>
      <c r="E228" s="50">
        <v>569</v>
      </c>
      <c r="F228" s="50">
        <v>312</v>
      </c>
      <c r="G228" s="50">
        <v>281</v>
      </c>
      <c r="H228" s="50">
        <v>4647</v>
      </c>
      <c r="I228" s="50">
        <v>1625</v>
      </c>
      <c r="J228" s="50">
        <v>941</v>
      </c>
      <c r="K228" s="50">
        <v>403</v>
      </c>
      <c r="L228" s="47">
        <v>9309</v>
      </c>
      <c r="M228" s="168">
        <v>3916591.6500000004</v>
      </c>
      <c r="N228" s="168">
        <v>779931.6</v>
      </c>
      <c r="O228" s="168">
        <v>4414962.04</v>
      </c>
      <c r="P228" s="168">
        <v>4145852.88</v>
      </c>
      <c r="Q228" s="168">
        <v>1198296.3999999999</v>
      </c>
      <c r="R228" s="168">
        <v>4829580.63</v>
      </c>
      <c r="S228" s="168">
        <v>3367633.75</v>
      </c>
      <c r="T228" s="168">
        <v>5460368.9299999997</v>
      </c>
      <c r="U228" s="168">
        <v>8097289.5899999999</v>
      </c>
      <c r="V228" s="221">
        <v>36210507.469999999</v>
      </c>
    </row>
    <row r="229" spans="1:22" x14ac:dyDescent="0.25">
      <c r="A229" s="157">
        <v>732</v>
      </c>
      <c r="B229" s="38" t="s">
        <v>156</v>
      </c>
      <c r="C229" s="166">
        <v>90</v>
      </c>
      <c r="D229" s="50">
        <v>27</v>
      </c>
      <c r="E229" s="50">
        <v>140</v>
      </c>
      <c r="F229" s="50">
        <v>86</v>
      </c>
      <c r="G229" s="50">
        <v>64</v>
      </c>
      <c r="H229" s="50">
        <v>1676</v>
      </c>
      <c r="I229" s="50">
        <v>703</v>
      </c>
      <c r="J229" s="50">
        <v>411</v>
      </c>
      <c r="K229" s="50">
        <v>203</v>
      </c>
      <c r="L229" s="47">
        <v>3400</v>
      </c>
      <c r="M229" s="168">
        <v>788575.50000000012</v>
      </c>
      <c r="N229" s="168">
        <v>250692.3</v>
      </c>
      <c r="O229" s="168">
        <v>1086282.3999999999</v>
      </c>
      <c r="P229" s="168">
        <v>1142767.1399999999</v>
      </c>
      <c r="Q229" s="168">
        <v>272921.59999999998</v>
      </c>
      <c r="R229" s="168">
        <v>1741850.04</v>
      </c>
      <c r="S229" s="168">
        <v>1456890.17</v>
      </c>
      <c r="T229" s="168">
        <v>2384922.0299999998</v>
      </c>
      <c r="U229" s="168">
        <v>4078783.59</v>
      </c>
      <c r="V229" s="221">
        <v>13203684.77</v>
      </c>
    </row>
    <row r="230" spans="1:22" x14ac:dyDescent="0.25">
      <c r="A230" s="157">
        <v>734</v>
      </c>
      <c r="B230" s="38" t="s">
        <v>157</v>
      </c>
      <c r="C230" s="166">
        <v>2285</v>
      </c>
      <c r="D230" s="50">
        <v>486</v>
      </c>
      <c r="E230" s="50">
        <v>3479</v>
      </c>
      <c r="F230" s="50">
        <v>1837</v>
      </c>
      <c r="G230" s="50">
        <v>1795</v>
      </c>
      <c r="H230" s="50">
        <v>27930</v>
      </c>
      <c r="I230" s="50">
        <v>7963</v>
      </c>
      <c r="J230" s="50">
        <v>4304</v>
      </c>
      <c r="K230" s="50">
        <v>1754</v>
      </c>
      <c r="L230" s="47">
        <v>51833</v>
      </c>
      <c r="M230" s="168">
        <v>20021055.75</v>
      </c>
      <c r="N230" s="168">
        <v>4512461.3999999994</v>
      </c>
      <c r="O230" s="168">
        <v>26994117.640000001</v>
      </c>
      <c r="P230" s="168">
        <v>24410037.629999999</v>
      </c>
      <c r="Q230" s="168">
        <v>7654597.9999999991</v>
      </c>
      <c r="R230" s="168">
        <v>29027369.699999999</v>
      </c>
      <c r="S230" s="168">
        <v>16502441.569999998</v>
      </c>
      <c r="T230" s="168">
        <v>24974949.919999998</v>
      </c>
      <c r="U230" s="168">
        <v>35242297.619999997</v>
      </c>
      <c r="V230" s="221">
        <v>189339329.22999999</v>
      </c>
    </row>
    <row r="231" spans="1:22" x14ac:dyDescent="0.25">
      <c r="A231" s="157">
        <v>738</v>
      </c>
      <c r="B231" s="38" t="s">
        <v>362</v>
      </c>
      <c r="C231" s="166">
        <v>145</v>
      </c>
      <c r="D231" s="50">
        <v>30</v>
      </c>
      <c r="E231" s="50">
        <v>210</v>
      </c>
      <c r="F231" s="50">
        <v>110</v>
      </c>
      <c r="G231" s="50">
        <v>94</v>
      </c>
      <c r="H231" s="50">
        <v>1569</v>
      </c>
      <c r="I231" s="50">
        <v>496</v>
      </c>
      <c r="J231" s="50">
        <v>205</v>
      </c>
      <c r="K231" s="50">
        <v>86</v>
      </c>
      <c r="L231" s="47">
        <v>2945</v>
      </c>
      <c r="M231" s="168">
        <v>1270482.75</v>
      </c>
      <c r="N231" s="168">
        <v>278547</v>
      </c>
      <c r="O231" s="168">
        <v>1629423.5999999999</v>
      </c>
      <c r="P231" s="168">
        <v>1461678.9</v>
      </c>
      <c r="Q231" s="168">
        <v>400853.6</v>
      </c>
      <c r="R231" s="168">
        <v>1630646.01</v>
      </c>
      <c r="S231" s="168">
        <v>1027905.44</v>
      </c>
      <c r="T231" s="168">
        <v>1189559.6499999999</v>
      </c>
      <c r="U231" s="168">
        <v>1727957.5799999998</v>
      </c>
      <c r="V231" s="221">
        <v>10617054.529999999</v>
      </c>
    </row>
    <row r="232" spans="1:22" x14ac:dyDescent="0.25">
      <c r="A232" s="157">
        <v>739</v>
      </c>
      <c r="B232" s="38" t="s">
        <v>158</v>
      </c>
      <c r="C232" s="166">
        <v>110</v>
      </c>
      <c r="D232" s="50">
        <v>27</v>
      </c>
      <c r="E232" s="50">
        <v>173</v>
      </c>
      <c r="F232" s="50">
        <v>87</v>
      </c>
      <c r="G232" s="50">
        <v>98</v>
      </c>
      <c r="H232" s="50">
        <v>1587</v>
      </c>
      <c r="I232" s="50">
        <v>631</v>
      </c>
      <c r="J232" s="50">
        <v>445</v>
      </c>
      <c r="K232" s="50">
        <v>225</v>
      </c>
      <c r="L232" s="47">
        <v>3383</v>
      </c>
      <c r="M232" s="168">
        <v>963814.50000000012</v>
      </c>
      <c r="N232" s="168">
        <v>250692.3</v>
      </c>
      <c r="O232" s="168">
        <v>1342334.68</v>
      </c>
      <c r="P232" s="168">
        <v>1156055.1299999999</v>
      </c>
      <c r="Q232" s="168">
        <v>417911.19999999995</v>
      </c>
      <c r="R232" s="168">
        <v>1649353.23</v>
      </c>
      <c r="S232" s="168">
        <v>1307678.0899999999</v>
      </c>
      <c r="T232" s="168">
        <v>2582214.8499999996</v>
      </c>
      <c r="U232" s="168">
        <v>4520819.25</v>
      </c>
      <c r="V232" s="221">
        <v>14190873.229999999</v>
      </c>
    </row>
    <row r="233" spans="1:22" x14ac:dyDescent="0.25">
      <c r="A233" s="157">
        <v>740</v>
      </c>
      <c r="B233" s="38" t="s">
        <v>363</v>
      </c>
      <c r="C233" s="166">
        <v>1295</v>
      </c>
      <c r="D233" s="50">
        <v>268</v>
      </c>
      <c r="E233" s="50">
        <v>1766</v>
      </c>
      <c r="F233" s="50">
        <v>954</v>
      </c>
      <c r="G233" s="50">
        <v>1064</v>
      </c>
      <c r="H233" s="50">
        <v>17075</v>
      </c>
      <c r="I233" s="50">
        <v>5896</v>
      </c>
      <c r="J233" s="50">
        <v>3282</v>
      </c>
      <c r="K233" s="50">
        <v>1374</v>
      </c>
      <c r="L233" s="47">
        <v>32974</v>
      </c>
      <c r="M233" s="168">
        <v>11346725.250000002</v>
      </c>
      <c r="N233" s="168">
        <v>2488353.1999999997</v>
      </c>
      <c r="O233" s="168">
        <v>13702676.560000001</v>
      </c>
      <c r="P233" s="168">
        <v>12676742.459999999</v>
      </c>
      <c r="Q233" s="168">
        <v>4537321.5999999996</v>
      </c>
      <c r="R233" s="168">
        <v>17745876.75</v>
      </c>
      <c r="S233" s="168">
        <v>12218811.439999999</v>
      </c>
      <c r="T233" s="168">
        <v>19044559.859999999</v>
      </c>
      <c r="U233" s="168">
        <v>27607136.219999999</v>
      </c>
      <c r="V233" s="221">
        <v>121368203.34</v>
      </c>
    </row>
    <row r="234" spans="1:22" x14ac:dyDescent="0.25">
      <c r="A234" s="157">
        <v>742</v>
      </c>
      <c r="B234" s="38" t="s">
        <v>159</v>
      </c>
      <c r="C234" s="166">
        <v>39</v>
      </c>
      <c r="D234" s="50">
        <v>8</v>
      </c>
      <c r="E234" s="50">
        <v>40</v>
      </c>
      <c r="F234" s="50">
        <v>21</v>
      </c>
      <c r="G234" s="50">
        <v>31</v>
      </c>
      <c r="H234" s="50">
        <v>530</v>
      </c>
      <c r="I234" s="50">
        <v>186</v>
      </c>
      <c r="J234" s="50">
        <v>110</v>
      </c>
      <c r="K234" s="50">
        <v>40</v>
      </c>
      <c r="L234" s="47">
        <v>1005</v>
      </c>
      <c r="M234" s="168">
        <v>341716.05000000005</v>
      </c>
      <c r="N234" s="168">
        <v>74279.199999999997</v>
      </c>
      <c r="O234" s="168">
        <v>310366.40000000002</v>
      </c>
      <c r="P234" s="168">
        <v>279047.78999999998</v>
      </c>
      <c r="Q234" s="168">
        <v>132196.4</v>
      </c>
      <c r="R234" s="168">
        <v>550823.69999999995</v>
      </c>
      <c r="S234" s="168">
        <v>385464.54</v>
      </c>
      <c r="T234" s="168">
        <v>638300.29999999993</v>
      </c>
      <c r="U234" s="168">
        <v>803701.2</v>
      </c>
      <c r="V234" s="221">
        <v>3515895.58</v>
      </c>
    </row>
    <row r="235" spans="1:22" x14ac:dyDescent="0.25">
      <c r="A235" s="157">
        <v>743</v>
      </c>
      <c r="B235" s="38" t="s">
        <v>160</v>
      </c>
      <c r="C235" s="166">
        <v>4203</v>
      </c>
      <c r="D235" s="50">
        <v>750</v>
      </c>
      <c r="E235" s="50">
        <v>4627</v>
      </c>
      <c r="F235" s="50">
        <v>2192</v>
      </c>
      <c r="G235" s="50">
        <v>2253</v>
      </c>
      <c r="H235" s="50">
        <v>37062</v>
      </c>
      <c r="I235" s="50">
        <v>7334</v>
      </c>
      <c r="J235" s="50">
        <v>3822</v>
      </c>
      <c r="K235" s="50">
        <v>1538</v>
      </c>
      <c r="L235" s="47">
        <v>63781</v>
      </c>
      <c r="M235" s="168">
        <v>36826475.850000001</v>
      </c>
      <c r="N235" s="168">
        <v>6963675</v>
      </c>
      <c r="O235" s="168">
        <v>35901633.32</v>
      </c>
      <c r="P235" s="168">
        <v>29127274.079999998</v>
      </c>
      <c r="Q235" s="168">
        <v>9607693.1999999993</v>
      </c>
      <c r="R235" s="168">
        <v>38518165.979999997</v>
      </c>
      <c r="S235" s="168">
        <v>15198908.26</v>
      </c>
      <c r="T235" s="168">
        <v>22178034.059999999</v>
      </c>
      <c r="U235" s="168">
        <v>30902311.139999997</v>
      </c>
      <c r="V235" s="221">
        <v>225224170.88999999</v>
      </c>
    </row>
    <row r="236" spans="1:22" x14ac:dyDescent="0.25">
      <c r="A236" s="157">
        <v>746</v>
      </c>
      <c r="B236" s="38" t="s">
        <v>161</v>
      </c>
      <c r="C236" s="166">
        <v>408</v>
      </c>
      <c r="D236" s="50">
        <v>80</v>
      </c>
      <c r="E236" s="50">
        <v>600</v>
      </c>
      <c r="F236" s="50">
        <v>285</v>
      </c>
      <c r="G236" s="50">
        <v>235</v>
      </c>
      <c r="H236" s="50">
        <v>2354</v>
      </c>
      <c r="I236" s="50">
        <v>528</v>
      </c>
      <c r="J236" s="50">
        <v>285</v>
      </c>
      <c r="K236" s="50">
        <v>135</v>
      </c>
      <c r="L236" s="47">
        <v>4910</v>
      </c>
      <c r="M236" s="168">
        <v>3574875.6</v>
      </c>
      <c r="N236" s="168">
        <v>742792</v>
      </c>
      <c r="O236" s="168">
        <v>4655496</v>
      </c>
      <c r="P236" s="168">
        <v>3787077.15</v>
      </c>
      <c r="Q236" s="168">
        <v>1002133.9999999999</v>
      </c>
      <c r="R236" s="168">
        <v>2446488.6599999997</v>
      </c>
      <c r="S236" s="168">
        <v>1094221.92</v>
      </c>
      <c r="T236" s="168">
        <v>1653778.0499999998</v>
      </c>
      <c r="U236" s="168">
        <v>2712491.55</v>
      </c>
      <c r="V236" s="221">
        <v>21669354.93</v>
      </c>
    </row>
    <row r="237" spans="1:22" x14ac:dyDescent="0.25">
      <c r="A237" s="157">
        <v>747</v>
      </c>
      <c r="B237" s="38" t="s">
        <v>162</v>
      </c>
      <c r="C237" s="166">
        <v>61</v>
      </c>
      <c r="D237" s="50">
        <v>7</v>
      </c>
      <c r="E237" s="50">
        <v>75</v>
      </c>
      <c r="F237" s="50">
        <v>42</v>
      </c>
      <c r="G237" s="50">
        <v>48</v>
      </c>
      <c r="H237" s="50">
        <v>685</v>
      </c>
      <c r="I237" s="50">
        <v>277</v>
      </c>
      <c r="J237" s="50">
        <v>174</v>
      </c>
      <c r="K237" s="50">
        <v>68</v>
      </c>
      <c r="L237" s="47">
        <v>1437</v>
      </c>
      <c r="M237" s="168">
        <v>534478.95000000007</v>
      </c>
      <c r="N237" s="168">
        <v>64994.299999999996</v>
      </c>
      <c r="O237" s="168">
        <v>581937</v>
      </c>
      <c r="P237" s="168">
        <v>558095.57999999996</v>
      </c>
      <c r="Q237" s="168">
        <v>204691.19999999998</v>
      </c>
      <c r="R237" s="168">
        <v>711913.65</v>
      </c>
      <c r="S237" s="168">
        <v>574052.02999999991</v>
      </c>
      <c r="T237" s="168">
        <v>1009675.0199999999</v>
      </c>
      <c r="U237" s="168">
        <v>1366292.04</v>
      </c>
      <c r="V237" s="221">
        <v>5606129.7699999996</v>
      </c>
    </row>
    <row r="238" spans="1:22" x14ac:dyDescent="0.25">
      <c r="A238" s="157">
        <v>748</v>
      </c>
      <c r="B238" s="38" t="s">
        <v>163</v>
      </c>
      <c r="C238" s="166">
        <v>363</v>
      </c>
      <c r="D238" s="50">
        <v>85</v>
      </c>
      <c r="E238" s="50">
        <v>499</v>
      </c>
      <c r="F238" s="50">
        <v>243</v>
      </c>
      <c r="G238" s="50">
        <v>224</v>
      </c>
      <c r="H238" s="50">
        <v>2541</v>
      </c>
      <c r="I238" s="50">
        <v>735</v>
      </c>
      <c r="J238" s="50">
        <v>305</v>
      </c>
      <c r="K238" s="50">
        <v>150</v>
      </c>
      <c r="L238" s="47">
        <v>5145</v>
      </c>
      <c r="M238" s="168">
        <v>3180587.85</v>
      </c>
      <c r="N238" s="168">
        <v>789216.5</v>
      </c>
      <c r="O238" s="168">
        <v>3871820.84</v>
      </c>
      <c r="P238" s="168">
        <v>3228981.57</v>
      </c>
      <c r="Q238" s="168">
        <v>955225.59999999986</v>
      </c>
      <c r="R238" s="168">
        <v>2640835.89</v>
      </c>
      <c r="S238" s="168">
        <v>1523206.65</v>
      </c>
      <c r="T238" s="168">
        <v>1769832.65</v>
      </c>
      <c r="U238" s="168">
        <v>3013879.5</v>
      </c>
      <c r="V238" s="221">
        <v>20973587.050000001</v>
      </c>
    </row>
    <row r="239" spans="1:22" x14ac:dyDescent="0.25">
      <c r="A239" s="157">
        <v>749</v>
      </c>
      <c r="B239" s="38" t="s">
        <v>164</v>
      </c>
      <c r="C239" s="166">
        <v>1473</v>
      </c>
      <c r="D239" s="50">
        <v>305</v>
      </c>
      <c r="E239" s="50">
        <v>1862</v>
      </c>
      <c r="F239" s="50">
        <v>878</v>
      </c>
      <c r="G239" s="50">
        <v>823</v>
      </c>
      <c r="H239" s="50">
        <v>11667</v>
      </c>
      <c r="I239" s="50">
        <v>2592</v>
      </c>
      <c r="J239" s="50">
        <v>1400</v>
      </c>
      <c r="K239" s="50">
        <v>423</v>
      </c>
      <c r="L239" s="47">
        <v>21423</v>
      </c>
      <c r="M239" s="168">
        <v>12906352.350000001</v>
      </c>
      <c r="N239" s="168">
        <v>2831894.5</v>
      </c>
      <c r="O239" s="168">
        <v>14447555.92</v>
      </c>
      <c r="P239" s="168">
        <v>11666855.220000001</v>
      </c>
      <c r="Q239" s="168">
        <v>3509601.1999999997</v>
      </c>
      <c r="R239" s="168">
        <v>12125396.43</v>
      </c>
      <c r="S239" s="168">
        <v>5371634.8799999999</v>
      </c>
      <c r="T239" s="168">
        <v>8123821.9999999991</v>
      </c>
      <c r="U239" s="168">
        <v>8499140.1899999995</v>
      </c>
      <c r="V239" s="221">
        <v>79482252.689999998</v>
      </c>
    </row>
    <row r="240" spans="1:22" x14ac:dyDescent="0.25">
      <c r="A240" s="157">
        <v>751</v>
      </c>
      <c r="B240" s="38" t="s">
        <v>165</v>
      </c>
      <c r="C240" s="166">
        <v>102</v>
      </c>
      <c r="D240" s="50">
        <v>26</v>
      </c>
      <c r="E240" s="50">
        <v>209</v>
      </c>
      <c r="F240" s="50">
        <v>118</v>
      </c>
      <c r="G240" s="50">
        <v>114</v>
      </c>
      <c r="H240" s="50">
        <v>1417</v>
      </c>
      <c r="I240" s="50">
        <v>588</v>
      </c>
      <c r="J240" s="50">
        <v>317</v>
      </c>
      <c r="K240" s="50">
        <v>97</v>
      </c>
      <c r="L240" s="47">
        <v>2988</v>
      </c>
      <c r="M240" s="168">
        <v>893718.9</v>
      </c>
      <c r="N240" s="168">
        <v>241407.4</v>
      </c>
      <c r="O240" s="168">
        <v>1621664.44</v>
      </c>
      <c r="P240" s="168">
        <v>1567982.82</v>
      </c>
      <c r="Q240" s="168">
        <v>486141.6</v>
      </c>
      <c r="R240" s="168">
        <v>1472673.93</v>
      </c>
      <c r="S240" s="168">
        <v>1218565.3199999998</v>
      </c>
      <c r="T240" s="168">
        <v>1839465.41</v>
      </c>
      <c r="U240" s="168">
        <v>1948975.41</v>
      </c>
      <c r="V240" s="221">
        <v>11290595.23</v>
      </c>
    </row>
    <row r="241" spans="1:22" x14ac:dyDescent="0.25">
      <c r="A241" s="157">
        <v>753</v>
      </c>
      <c r="B241" s="38" t="s">
        <v>364</v>
      </c>
      <c r="C241" s="166">
        <v>1265</v>
      </c>
      <c r="D241" s="50">
        <v>296</v>
      </c>
      <c r="E241" s="50">
        <v>1753</v>
      </c>
      <c r="F241" s="50">
        <v>863</v>
      </c>
      <c r="G241" s="50">
        <v>862</v>
      </c>
      <c r="H241" s="50">
        <v>12375</v>
      </c>
      <c r="I241" s="50">
        <v>2160</v>
      </c>
      <c r="J241" s="50">
        <v>1152</v>
      </c>
      <c r="K241" s="50">
        <v>444</v>
      </c>
      <c r="L241" s="47">
        <v>21170</v>
      </c>
      <c r="M241" s="168">
        <v>11083866.75</v>
      </c>
      <c r="N241" s="168">
        <v>2748330.4</v>
      </c>
      <c r="O241" s="168">
        <v>13601807.48</v>
      </c>
      <c r="P241" s="168">
        <v>11467535.369999999</v>
      </c>
      <c r="Q241" s="168">
        <v>3675912.8</v>
      </c>
      <c r="R241" s="168">
        <v>12861213.75</v>
      </c>
      <c r="S241" s="168">
        <v>4476362.3999999994</v>
      </c>
      <c r="T241" s="168">
        <v>6684744.959999999</v>
      </c>
      <c r="U241" s="168">
        <v>8921083.3200000003</v>
      </c>
      <c r="V241" s="221">
        <v>75520857.229999989</v>
      </c>
    </row>
    <row r="242" spans="1:22" x14ac:dyDescent="0.25">
      <c r="A242" s="157">
        <v>755</v>
      </c>
      <c r="B242" s="38" t="s">
        <v>365</v>
      </c>
      <c r="C242" s="166">
        <v>351</v>
      </c>
      <c r="D242" s="50">
        <v>74</v>
      </c>
      <c r="E242" s="50">
        <v>511</v>
      </c>
      <c r="F242" s="50">
        <v>262</v>
      </c>
      <c r="G242" s="50">
        <v>247</v>
      </c>
      <c r="H242" s="50">
        <v>3525</v>
      </c>
      <c r="I242" s="50">
        <v>775</v>
      </c>
      <c r="J242" s="50">
        <v>308</v>
      </c>
      <c r="K242" s="50">
        <v>92</v>
      </c>
      <c r="L242" s="47">
        <v>6145</v>
      </c>
      <c r="M242" s="168">
        <v>3075444.45</v>
      </c>
      <c r="N242" s="168">
        <v>687082.6</v>
      </c>
      <c r="O242" s="168">
        <v>3964930.76</v>
      </c>
      <c r="P242" s="168">
        <v>3481453.38</v>
      </c>
      <c r="Q242" s="168">
        <v>1053306.7999999998</v>
      </c>
      <c r="R242" s="168">
        <v>3663497.25</v>
      </c>
      <c r="S242" s="168">
        <v>1606102.25</v>
      </c>
      <c r="T242" s="168">
        <v>1787240.8399999999</v>
      </c>
      <c r="U242" s="168">
        <v>1848512.7599999998</v>
      </c>
      <c r="V242" s="221">
        <v>21167571.090000004</v>
      </c>
    </row>
    <row r="243" spans="1:22" x14ac:dyDescent="0.25">
      <c r="A243" s="157">
        <v>758</v>
      </c>
      <c r="B243" s="38" t="s">
        <v>166</v>
      </c>
      <c r="C243" s="166">
        <v>405</v>
      </c>
      <c r="D243" s="50">
        <v>84</v>
      </c>
      <c r="E243" s="50">
        <v>489</v>
      </c>
      <c r="F243" s="50">
        <v>204</v>
      </c>
      <c r="G243" s="50">
        <v>206</v>
      </c>
      <c r="H243" s="50">
        <v>4606</v>
      </c>
      <c r="I243" s="50">
        <v>1338</v>
      </c>
      <c r="J243" s="50">
        <v>715</v>
      </c>
      <c r="K243" s="50">
        <v>256</v>
      </c>
      <c r="L243" s="47">
        <v>8303</v>
      </c>
      <c r="M243" s="168">
        <v>3548589.7500000005</v>
      </c>
      <c r="N243" s="168">
        <v>779931.6</v>
      </c>
      <c r="O243" s="168">
        <v>3794229.2399999998</v>
      </c>
      <c r="P243" s="168">
        <v>2710749.96</v>
      </c>
      <c r="Q243" s="168">
        <v>878466.39999999991</v>
      </c>
      <c r="R243" s="168">
        <v>4786969.74</v>
      </c>
      <c r="S243" s="168">
        <v>2772857.82</v>
      </c>
      <c r="T243" s="168">
        <v>4148951.9499999997</v>
      </c>
      <c r="U243" s="168">
        <v>5143687.68</v>
      </c>
      <c r="V243" s="221">
        <v>28564434.140000001</v>
      </c>
    </row>
    <row r="244" spans="1:22" x14ac:dyDescent="0.25">
      <c r="A244" s="157">
        <v>759</v>
      </c>
      <c r="B244" s="38" t="s">
        <v>167</v>
      </c>
      <c r="C244" s="166">
        <v>117</v>
      </c>
      <c r="D244" s="50">
        <v>30</v>
      </c>
      <c r="E244" s="50">
        <v>144</v>
      </c>
      <c r="F244" s="50">
        <v>64</v>
      </c>
      <c r="G244" s="50">
        <v>72</v>
      </c>
      <c r="H244" s="50">
        <v>1001</v>
      </c>
      <c r="I244" s="50">
        <v>328</v>
      </c>
      <c r="J244" s="50">
        <v>205</v>
      </c>
      <c r="K244" s="50">
        <v>91</v>
      </c>
      <c r="L244" s="47">
        <v>2052</v>
      </c>
      <c r="M244" s="168">
        <v>1025148.1500000001</v>
      </c>
      <c r="N244" s="168">
        <v>278547</v>
      </c>
      <c r="O244" s="168">
        <v>1117319.04</v>
      </c>
      <c r="P244" s="168">
        <v>850431.36</v>
      </c>
      <c r="Q244" s="168">
        <v>307036.79999999999</v>
      </c>
      <c r="R244" s="168">
        <v>1040329.2899999999</v>
      </c>
      <c r="S244" s="168">
        <v>679743.91999999993</v>
      </c>
      <c r="T244" s="168">
        <v>1189559.6499999999</v>
      </c>
      <c r="U244" s="168">
        <v>1828420.23</v>
      </c>
      <c r="V244" s="221">
        <v>8316535.4399999995</v>
      </c>
    </row>
    <row r="245" spans="1:22" x14ac:dyDescent="0.25">
      <c r="A245" s="157">
        <v>761</v>
      </c>
      <c r="B245" s="38" t="s">
        <v>168</v>
      </c>
      <c r="C245" s="166">
        <v>380</v>
      </c>
      <c r="D245" s="50">
        <v>82</v>
      </c>
      <c r="E245" s="50">
        <v>508</v>
      </c>
      <c r="F245" s="50">
        <v>298</v>
      </c>
      <c r="G245" s="50">
        <v>299</v>
      </c>
      <c r="H245" s="50">
        <v>4347</v>
      </c>
      <c r="I245" s="50">
        <v>1456</v>
      </c>
      <c r="J245" s="50">
        <v>927</v>
      </c>
      <c r="K245" s="50">
        <v>414</v>
      </c>
      <c r="L245" s="47">
        <v>8711</v>
      </c>
      <c r="M245" s="168">
        <v>3329541.0000000005</v>
      </c>
      <c r="N245" s="168">
        <v>761361.79999999993</v>
      </c>
      <c r="O245" s="168">
        <v>3941653.28</v>
      </c>
      <c r="P245" s="168">
        <v>3959821.02</v>
      </c>
      <c r="Q245" s="168">
        <v>1275055.5999999999</v>
      </c>
      <c r="R245" s="168">
        <v>4517793.63</v>
      </c>
      <c r="S245" s="168">
        <v>3017399.84</v>
      </c>
      <c r="T245" s="168">
        <v>5379130.71</v>
      </c>
      <c r="U245" s="168">
        <v>8318307.4199999999</v>
      </c>
      <c r="V245" s="221">
        <v>34500064.299999997</v>
      </c>
    </row>
    <row r="246" spans="1:22" x14ac:dyDescent="0.25">
      <c r="A246" s="157">
        <v>762</v>
      </c>
      <c r="B246" s="38" t="s">
        <v>169</v>
      </c>
      <c r="C246" s="166">
        <v>147</v>
      </c>
      <c r="D246" s="50">
        <v>39</v>
      </c>
      <c r="E246" s="50">
        <v>220</v>
      </c>
      <c r="F246" s="50">
        <v>123</v>
      </c>
      <c r="G246" s="50">
        <v>114</v>
      </c>
      <c r="H246" s="50">
        <v>1969</v>
      </c>
      <c r="I246" s="50">
        <v>735</v>
      </c>
      <c r="J246" s="50">
        <v>373</v>
      </c>
      <c r="K246" s="50">
        <v>177</v>
      </c>
      <c r="L246" s="47">
        <v>3897</v>
      </c>
      <c r="M246" s="168">
        <v>1288006.6500000001</v>
      </c>
      <c r="N246" s="168">
        <v>362111.1</v>
      </c>
      <c r="O246" s="168">
        <v>1707015.2</v>
      </c>
      <c r="P246" s="168">
        <v>1634422.77</v>
      </c>
      <c r="Q246" s="168">
        <v>486141.6</v>
      </c>
      <c r="R246" s="168">
        <v>2046362.01</v>
      </c>
      <c r="S246" s="168">
        <v>1523206.65</v>
      </c>
      <c r="T246" s="168">
        <v>2164418.29</v>
      </c>
      <c r="U246" s="168">
        <v>3556377.8099999996</v>
      </c>
      <c r="V246" s="221">
        <v>14768062.079999998</v>
      </c>
    </row>
    <row r="247" spans="1:22" x14ac:dyDescent="0.25">
      <c r="A247" s="157">
        <v>765</v>
      </c>
      <c r="B247" s="38" t="s">
        <v>170</v>
      </c>
      <c r="C247" s="166">
        <v>559</v>
      </c>
      <c r="D247" s="50">
        <v>120</v>
      </c>
      <c r="E247" s="50">
        <v>663</v>
      </c>
      <c r="F247" s="50">
        <v>346</v>
      </c>
      <c r="G247" s="50">
        <v>340</v>
      </c>
      <c r="H247" s="50">
        <v>5566</v>
      </c>
      <c r="I247" s="50">
        <v>1573</v>
      </c>
      <c r="J247" s="50">
        <v>806</v>
      </c>
      <c r="K247" s="50">
        <v>363</v>
      </c>
      <c r="L247" s="47">
        <v>10336</v>
      </c>
      <c r="M247" s="168">
        <v>4897930.0500000007</v>
      </c>
      <c r="N247" s="168">
        <v>1114188</v>
      </c>
      <c r="O247" s="168">
        <v>5144323.08</v>
      </c>
      <c r="P247" s="168">
        <v>4597644.54</v>
      </c>
      <c r="Q247" s="168">
        <v>1449895.9999999998</v>
      </c>
      <c r="R247" s="168">
        <v>5784688.1399999997</v>
      </c>
      <c r="S247" s="168">
        <v>3259869.4699999997</v>
      </c>
      <c r="T247" s="168">
        <v>4677000.38</v>
      </c>
      <c r="U247" s="168">
        <v>7293588.3899999997</v>
      </c>
      <c r="V247" s="221">
        <v>38219128.049999997</v>
      </c>
    </row>
    <row r="248" spans="1:22" x14ac:dyDescent="0.25">
      <c r="A248" s="157">
        <v>768</v>
      </c>
      <c r="B248" s="38" t="s">
        <v>171</v>
      </c>
      <c r="C248" s="166">
        <v>62</v>
      </c>
      <c r="D248" s="50">
        <v>21</v>
      </c>
      <c r="E248" s="50">
        <v>77</v>
      </c>
      <c r="F248" s="50">
        <v>71</v>
      </c>
      <c r="G248" s="50">
        <v>74</v>
      </c>
      <c r="H248" s="50">
        <v>1204</v>
      </c>
      <c r="I248" s="50">
        <v>523</v>
      </c>
      <c r="J248" s="50">
        <v>319</v>
      </c>
      <c r="K248" s="50">
        <v>141</v>
      </c>
      <c r="L248" s="47">
        <v>2492</v>
      </c>
      <c r="M248" s="168">
        <v>543240.9</v>
      </c>
      <c r="N248" s="168">
        <v>194982.9</v>
      </c>
      <c r="O248" s="168">
        <v>597455.31999999995</v>
      </c>
      <c r="P248" s="168">
        <v>943447.29</v>
      </c>
      <c r="Q248" s="168">
        <v>315565.59999999998</v>
      </c>
      <c r="R248" s="168">
        <v>1251305.1599999999</v>
      </c>
      <c r="S248" s="168">
        <v>1083859.97</v>
      </c>
      <c r="T248" s="168">
        <v>1851070.8699999999</v>
      </c>
      <c r="U248" s="168">
        <v>2833046.73</v>
      </c>
      <c r="V248" s="221">
        <v>9613974.7400000002</v>
      </c>
    </row>
    <row r="249" spans="1:22" x14ac:dyDescent="0.25">
      <c r="A249" s="157">
        <v>777</v>
      </c>
      <c r="B249" s="38" t="s">
        <v>172</v>
      </c>
      <c r="C249" s="166">
        <v>253</v>
      </c>
      <c r="D249" s="50">
        <v>67</v>
      </c>
      <c r="E249" s="50">
        <v>345</v>
      </c>
      <c r="F249" s="50">
        <v>205</v>
      </c>
      <c r="G249" s="50">
        <v>222</v>
      </c>
      <c r="H249" s="50">
        <v>3801</v>
      </c>
      <c r="I249" s="50">
        <v>1606</v>
      </c>
      <c r="J249" s="50">
        <v>853</v>
      </c>
      <c r="K249" s="50">
        <v>375</v>
      </c>
      <c r="L249" s="47">
        <v>7727</v>
      </c>
      <c r="M249" s="168">
        <v>2216773.35</v>
      </c>
      <c r="N249" s="168">
        <v>622088.29999999993</v>
      </c>
      <c r="O249" s="168">
        <v>2676910.1999999997</v>
      </c>
      <c r="P249" s="168">
        <v>2724037.95</v>
      </c>
      <c r="Q249" s="168">
        <v>946696.79999999993</v>
      </c>
      <c r="R249" s="168">
        <v>3950341.29</v>
      </c>
      <c r="S249" s="168">
        <v>3328258.34</v>
      </c>
      <c r="T249" s="168">
        <v>4949728.6899999995</v>
      </c>
      <c r="U249" s="168">
        <v>7534698.75</v>
      </c>
      <c r="V249" s="221">
        <v>28949533.670000002</v>
      </c>
    </row>
    <row r="250" spans="1:22" x14ac:dyDescent="0.25">
      <c r="A250" s="157">
        <v>778</v>
      </c>
      <c r="B250" s="38" t="s">
        <v>173</v>
      </c>
      <c r="C250" s="166">
        <v>332</v>
      </c>
      <c r="D250" s="50">
        <v>72</v>
      </c>
      <c r="E250" s="50">
        <v>410</v>
      </c>
      <c r="F250" s="50">
        <v>207</v>
      </c>
      <c r="G250" s="50">
        <v>213</v>
      </c>
      <c r="H250" s="50">
        <v>3603</v>
      </c>
      <c r="I250" s="50">
        <v>1197</v>
      </c>
      <c r="J250" s="50">
        <v>717</v>
      </c>
      <c r="K250" s="50">
        <v>313</v>
      </c>
      <c r="L250" s="47">
        <v>7064</v>
      </c>
      <c r="M250" s="168">
        <v>2908967.4000000004</v>
      </c>
      <c r="N250" s="168">
        <v>668512.79999999993</v>
      </c>
      <c r="O250" s="168">
        <v>3181255.6</v>
      </c>
      <c r="P250" s="168">
        <v>2750613.93</v>
      </c>
      <c r="Q250" s="168">
        <v>908317.2</v>
      </c>
      <c r="R250" s="168">
        <v>3744561.8699999996</v>
      </c>
      <c r="S250" s="168">
        <v>2480650.83</v>
      </c>
      <c r="T250" s="168">
        <v>4160557.4099999997</v>
      </c>
      <c r="U250" s="168">
        <v>6288961.8899999997</v>
      </c>
      <c r="V250" s="221">
        <v>27092398.93</v>
      </c>
    </row>
    <row r="251" spans="1:22" x14ac:dyDescent="0.25">
      <c r="A251" s="157">
        <v>781</v>
      </c>
      <c r="B251" s="38" t="s">
        <v>174</v>
      </c>
      <c r="C251" s="166">
        <v>108</v>
      </c>
      <c r="D251" s="50">
        <v>22</v>
      </c>
      <c r="E251" s="50">
        <v>124</v>
      </c>
      <c r="F251" s="50">
        <v>104</v>
      </c>
      <c r="G251" s="50">
        <v>81</v>
      </c>
      <c r="H251" s="50">
        <v>1675</v>
      </c>
      <c r="I251" s="50">
        <v>780</v>
      </c>
      <c r="J251" s="50">
        <v>533</v>
      </c>
      <c r="K251" s="50">
        <v>230</v>
      </c>
      <c r="L251" s="47">
        <v>3657</v>
      </c>
      <c r="M251" s="168">
        <v>946290.60000000009</v>
      </c>
      <c r="N251" s="168">
        <v>204267.8</v>
      </c>
      <c r="O251" s="168">
        <v>962135.84</v>
      </c>
      <c r="P251" s="168">
        <v>1381950.96</v>
      </c>
      <c r="Q251" s="168">
        <v>345416.39999999997</v>
      </c>
      <c r="R251" s="168">
        <v>1740810.75</v>
      </c>
      <c r="S251" s="168">
        <v>1616464.2</v>
      </c>
      <c r="T251" s="168">
        <v>3092855.09</v>
      </c>
      <c r="U251" s="168">
        <v>4621281.8999999994</v>
      </c>
      <c r="V251" s="221">
        <v>14911473.539999999</v>
      </c>
    </row>
    <row r="252" spans="1:22" x14ac:dyDescent="0.25">
      <c r="A252" s="157">
        <v>783</v>
      </c>
      <c r="B252" s="38" t="s">
        <v>175</v>
      </c>
      <c r="C252" s="166">
        <v>296</v>
      </c>
      <c r="D252" s="50">
        <v>62</v>
      </c>
      <c r="E252" s="50">
        <v>393</v>
      </c>
      <c r="F252" s="50">
        <v>207</v>
      </c>
      <c r="G252" s="50">
        <v>197</v>
      </c>
      <c r="H252" s="50">
        <v>3490</v>
      </c>
      <c r="I252" s="50">
        <v>1166</v>
      </c>
      <c r="J252" s="50">
        <v>625</v>
      </c>
      <c r="K252" s="50">
        <v>285</v>
      </c>
      <c r="L252" s="47">
        <v>6721</v>
      </c>
      <c r="M252" s="168">
        <v>2593537.2000000002</v>
      </c>
      <c r="N252" s="168">
        <v>575663.79999999993</v>
      </c>
      <c r="O252" s="168">
        <v>3049349.88</v>
      </c>
      <c r="P252" s="168">
        <v>2750613.93</v>
      </c>
      <c r="Q252" s="168">
        <v>840086.79999999993</v>
      </c>
      <c r="R252" s="168">
        <v>3627122.1</v>
      </c>
      <c r="S252" s="168">
        <v>2416406.7399999998</v>
      </c>
      <c r="T252" s="168">
        <v>3626706.2499999995</v>
      </c>
      <c r="U252" s="168">
        <v>5726371.0499999998</v>
      </c>
      <c r="V252" s="221">
        <v>25205857.75</v>
      </c>
    </row>
    <row r="253" spans="1:22" x14ac:dyDescent="0.25">
      <c r="A253" s="157">
        <v>785</v>
      </c>
      <c r="B253" s="38" t="s">
        <v>176</v>
      </c>
      <c r="C253" s="50">
        <v>116</v>
      </c>
      <c r="D253" s="50">
        <v>21</v>
      </c>
      <c r="E253" s="50">
        <v>138</v>
      </c>
      <c r="F253" s="50">
        <v>93</v>
      </c>
      <c r="G253" s="50">
        <v>85</v>
      </c>
      <c r="H253" s="50">
        <v>1319</v>
      </c>
      <c r="I253" s="50">
        <v>565</v>
      </c>
      <c r="J253" s="50">
        <v>327</v>
      </c>
      <c r="K253" s="50">
        <v>128</v>
      </c>
      <c r="L253" s="47">
        <v>2792</v>
      </c>
      <c r="M253" s="168">
        <v>1016386.2000000001</v>
      </c>
      <c r="N253" s="168">
        <v>194982.9</v>
      </c>
      <c r="O253" s="168">
        <v>1070764.08</v>
      </c>
      <c r="P253" s="168">
        <v>1235783.07</v>
      </c>
      <c r="Q253" s="168">
        <v>362473.99999999994</v>
      </c>
      <c r="R253" s="168">
        <v>1370823.51</v>
      </c>
      <c r="S253" s="168">
        <v>1170900.3499999999</v>
      </c>
      <c r="T253" s="168">
        <v>1897492.71</v>
      </c>
      <c r="U253" s="168">
        <v>2571843.84</v>
      </c>
      <c r="V253" s="221">
        <v>10891450.66</v>
      </c>
    </row>
    <row r="254" spans="1:22" x14ac:dyDescent="0.25">
      <c r="A254" s="157">
        <v>790</v>
      </c>
      <c r="B254" s="38" t="s">
        <v>177</v>
      </c>
      <c r="C254" s="166">
        <v>1183</v>
      </c>
      <c r="D254" s="50">
        <v>232</v>
      </c>
      <c r="E254" s="50">
        <v>1574</v>
      </c>
      <c r="F254" s="50">
        <v>797</v>
      </c>
      <c r="G254" s="50">
        <v>822</v>
      </c>
      <c r="H254" s="50">
        <v>12510</v>
      </c>
      <c r="I254" s="50">
        <v>3962</v>
      </c>
      <c r="J254" s="50">
        <v>2171</v>
      </c>
      <c r="K254" s="50">
        <v>1026</v>
      </c>
      <c r="L254" s="47">
        <v>24277</v>
      </c>
      <c r="M254" s="168">
        <v>10365386.850000001</v>
      </c>
      <c r="N254" s="168">
        <v>2154096.7999999998</v>
      </c>
      <c r="O254" s="168">
        <v>12212917.84</v>
      </c>
      <c r="P254" s="168">
        <v>10590528.029999999</v>
      </c>
      <c r="Q254" s="168">
        <v>3505336.8</v>
      </c>
      <c r="R254" s="168">
        <v>13001517.9</v>
      </c>
      <c r="S254" s="168">
        <v>8210809.1799999997</v>
      </c>
      <c r="T254" s="168">
        <v>12597726.829999998</v>
      </c>
      <c r="U254" s="168">
        <v>20614935.779999997</v>
      </c>
      <c r="V254" s="221">
        <v>93253256.00999999</v>
      </c>
    </row>
    <row r="255" spans="1:22" x14ac:dyDescent="0.25">
      <c r="A255" s="157">
        <v>791</v>
      </c>
      <c r="B255" s="38" t="s">
        <v>178</v>
      </c>
      <c r="C255" s="166">
        <v>269</v>
      </c>
      <c r="D255" s="50">
        <v>48</v>
      </c>
      <c r="E255" s="50">
        <v>343</v>
      </c>
      <c r="F255" s="50">
        <v>197</v>
      </c>
      <c r="G255" s="50">
        <v>153</v>
      </c>
      <c r="H255" s="50">
        <v>2608</v>
      </c>
      <c r="I255" s="50">
        <v>848</v>
      </c>
      <c r="J255" s="50">
        <v>533</v>
      </c>
      <c r="K255" s="50">
        <v>232</v>
      </c>
      <c r="L255" s="47">
        <v>5231</v>
      </c>
      <c r="M255" s="168">
        <v>2356964.5500000003</v>
      </c>
      <c r="N255" s="168">
        <v>445675.19999999995</v>
      </c>
      <c r="O255" s="168">
        <v>2661391.88</v>
      </c>
      <c r="P255" s="168">
        <v>2617734.0299999998</v>
      </c>
      <c r="Q255" s="168">
        <v>652453.19999999995</v>
      </c>
      <c r="R255" s="168">
        <v>2710468.32</v>
      </c>
      <c r="S255" s="168">
        <v>1757386.72</v>
      </c>
      <c r="T255" s="168">
        <v>3092855.09</v>
      </c>
      <c r="U255" s="168">
        <v>4661466.96</v>
      </c>
      <c r="V255" s="221">
        <v>20956395.949999999</v>
      </c>
    </row>
    <row r="256" spans="1:22" x14ac:dyDescent="0.25">
      <c r="A256" s="157">
        <v>831</v>
      </c>
      <c r="B256" s="38" t="s">
        <v>179</v>
      </c>
      <c r="C256" s="166">
        <v>236</v>
      </c>
      <c r="D256" s="50">
        <v>40</v>
      </c>
      <c r="E256" s="50">
        <v>336</v>
      </c>
      <c r="F256" s="50">
        <v>195</v>
      </c>
      <c r="G256" s="50">
        <v>166</v>
      </c>
      <c r="H256" s="50">
        <v>2511</v>
      </c>
      <c r="I256" s="50">
        <v>716</v>
      </c>
      <c r="J256" s="50">
        <v>342</v>
      </c>
      <c r="K256" s="50">
        <v>129</v>
      </c>
      <c r="L256" s="47">
        <v>4671</v>
      </c>
      <c r="M256" s="168">
        <v>2067820.2000000002</v>
      </c>
      <c r="N256" s="168">
        <v>371396</v>
      </c>
      <c r="O256" s="168">
        <v>2607077.7599999998</v>
      </c>
      <c r="P256" s="168">
        <v>2591158.0499999998</v>
      </c>
      <c r="Q256" s="168">
        <v>707890.39999999991</v>
      </c>
      <c r="R256" s="168">
        <v>2609657.19</v>
      </c>
      <c r="S256" s="168">
        <v>1483831.24</v>
      </c>
      <c r="T256" s="168">
        <v>1984533.66</v>
      </c>
      <c r="U256" s="168">
        <v>2591936.3699999996</v>
      </c>
      <c r="V256" s="221">
        <v>17015300.870000001</v>
      </c>
    </row>
    <row r="257" spans="1:22" x14ac:dyDescent="0.25">
      <c r="A257" s="157">
        <v>832</v>
      </c>
      <c r="B257" s="38" t="s">
        <v>180</v>
      </c>
      <c r="C257" s="166">
        <v>170</v>
      </c>
      <c r="D257" s="50">
        <v>41</v>
      </c>
      <c r="E257" s="50">
        <v>274</v>
      </c>
      <c r="F257" s="50">
        <v>141</v>
      </c>
      <c r="G257" s="50">
        <v>127</v>
      </c>
      <c r="H257" s="50">
        <v>2038</v>
      </c>
      <c r="I257" s="50">
        <v>666</v>
      </c>
      <c r="J257" s="50">
        <v>382</v>
      </c>
      <c r="K257" s="50">
        <v>137</v>
      </c>
      <c r="L257" s="47">
        <v>3976</v>
      </c>
      <c r="M257" s="168">
        <v>1489531.5000000002</v>
      </c>
      <c r="N257" s="168">
        <v>380680.89999999997</v>
      </c>
      <c r="O257" s="168">
        <v>2126009.84</v>
      </c>
      <c r="P257" s="168">
        <v>1873606.59</v>
      </c>
      <c r="Q257" s="168">
        <v>541578.79999999993</v>
      </c>
      <c r="R257" s="168">
        <v>2118073.02</v>
      </c>
      <c r="S257" s="168">
        <v>1380211.74</v>
      </c>
      <c r="T257" s="168">
        <v>2216642.86</v>
      </c>
      <c r="U257" s="168">
        <v>2752676.61</v>
      </c>
      <c r="V257" s="221">
        <v>14879011.859999999</v>
      </c>
    </row>
    <row r="258" spans="1:22" x14ac:dyDescent="0.25">
      <c r="A258" s="157">
        <v>833</v>
      </c>
      <c r="B258" s="38" t="s">
        <v>366</v>
      </c>
      <c r="C258" s="166">
        <v>70</v>
      </c>
      <c r="D258" s="50">
        <v>18</v>
      </c>
      <c r="E258" s="50">
        <v>95</v>
      </c>
      <c r="F258" s="50">
        <v>46</v>
      </c>
      <c r="G258" s="50">
        <v>36</v>
      </c>
      <c r="H258" s="50">
        <v>820</v>
      </c>
      <c r="I258" s="50">
        <v>308</v>
      </c>
      <c r="J258" s="50">
        <v>156</v>
      </c>
      <c r="K258" s="50">
        <v>90</v>
      </c>
      <c r="L258" s="47">
        <v>1639</v>
      </c>
      <c r="M258" s="168">
        <v>613336.5</v>
      </c>
      <c r="N258" s="168">
        <v>167128.19999999998</v>
      </c>
      <c r="O258" s="168">
        <v>737120.2</v>
      </c>
      <c r="P258" s="168">
        <v>611247.54</v>
      </c>
      <c r="Q258" s="168">
        <v>153518.39999999999</v>
      </c>
      <c r="R258" s="168">
        <v>852217.79999999993</v>
      </c>
      <c r="S258" s="168">
        <v>638296.12</v>
      </c>
      <c r="T258" s="168">
        <v>905225.87999999989</v>
      </c>
      <c r="U258" s="168">
        <v>1808327.7</v>
      </c>
      <c r="V258" s="221">
        <v>6486418.3399999999</v>
      </c>
    </row>
    <row r="259" spans="1:22" x14ac:dyDescent="0.25">
      <c r="A259" s="157">
        <v>834</v>
      </c>
      <c r="B259" s="38" t="s">
        <v>181</v>
      </c>
      <c r="C259" s="166">
        <v>282</v>
      </c>
      <c r="D259" s="50">
        <v>64</v>
      </c>
      <c r="E259" s="50">
        <v>404</v>
      </c>
      <c r="F259" s="50">
        <v>237</v>
      </c>
      <c r="G259" s="50">
        <v>224</v>
      </c>
      <c r="H259" s="50">
        <v>3186</v>
      </c>
      <c r="I259" s="50">
        <v>945</v>
      </c>
      <c r="J259" s="50">
        <v>446</v>
      </c>
      <c r="K259" s="50">
        <v>227</v>
      </c>
      <c r="L259" s="47">
        <v>6015</v>
      </c>
      <c r="M259" s="168">
        <v>2470869.9000000004</v>
      </c>
      <c r="N259" s="168">
        <v>594233.59999999998</v>
      </c>
      <c r="O259" s="168">
        <v>3134700.64</v>
      </c>
      <c r="P259" s="168">
        <v>3149253.63</v>
      </c>
      <c r="Q259" s="168">
        <v>955225.59999999986</v>
      </c>
      <c r="R259" s="168">
        <v>3311177.94</v>
      </c>
      <c r="S259" s="168">
        <v>1958408.5499999998</v>
      </c>
      <c r="T259" s="168">
        <v>2588017.5799999996</v>
      </c>
      <c r="U259" s="168">
        <v>4561004.3099999996</v>
      </c>
      <c r="V259" s="221">
        <v>22722891.749999996</v>
      </c>
    </row>
    <row r="260" spans="1:22" x14ac:dyDescent="0.25">
      <c r="A260" s="157">
        <v>837</v>
      </c>
      <c r="B260" s="38" t="s">
        <v>367</v>
      </c>
      <c r="C260" s="166">
        <v>12890</v>
      </c>
      <c r="D260" s="50">
        <v>2221</v>
      </c>
      <c r="E260" s="50">
        <v>13035</v>
      </c>
      <c r="F260" s="50">
        <v>5927</v>
      </c>
      <c r="G260" s="50">
        <v>6211</v>
      </c>
      <c r="H260" s="50">
        <v>152412</v>
      </c>
      <c r="I260" s="50">
        <v>25348</v>
      </c>
      <c r="J260" s="50">
        <v>14085</v>
      </c>
      <c r="K260" s="50">
        <v>6011</v>
      </c>
      <c r="L260" s="47">
        <v>238140</v>
      </c>
      <c r="M260" s="168">
        <v>112941535.50000001</v>
      </c>
      <c r="N260" s="168">
        <v>20621762.899999999</v>
      </c>
      <c r="O260" s="168">
        <v>101140650.59999999</v>
      </c>
      <c r="P260" s="168">
        <v>78757916.730000004</v>
      </c>
      <c r="Q260" s="168">
        <v>26486188.399999999</v>
      </c>
      <c r="R260" s="168">
        <v>158400267.47999999</v>
      </c>
      <c r="S260" s="168">
        <v>52530941.719999999</v>
      </c>
      <c r="T260" s="168">
        <v>81731452.049999997</v>
      </c>
      <c r="U260" s="168">
        <v>120776197.83</v>
      </c>
      <c r="V260" s="221">
        <v>753386913.21000004</v>
      </c>
    </row>
    <row r="261" spans="1:22" x14ac:dyDescent="0.25">
      <c r="A261" s="157">
        <v>844</v>
      </c>
      <c r="B261" s="38" t="s">
        <v>182</v>
      </c>
      <c r="C261" s="166">
        <v>48</v>
      </c>
      <c r="D261" s="50">
        <v>7</v>
      </c>
      <c r="E261" s="50">
        <v>56</v>
      </c>
      <c r="F261" s="50">
        <v>33</v>
      </c>
      <c r="G261" s="50">
        <v>49</v>
      </c>
      <c r="H261" s="50">
        <v>742</v>
      </c>
      <c r="I261" s="50">
        <v>337</v>
      </c>
      <c r="J261" s="50">
        <v>159</v>
      </c>
      <c r="K261" s="50">
        <v>89</v>
      </c>
      <c r="L261" s="47">
        <v>1520</v>
      </c>
      <c r="M261" s="168">
        <v>420573.60000000003</v>
      </c>
      <c r="N261" s="168">
        <v>64994.299999999996</v>
      </c>
      <c r="O261" s="168">
        <v>434512.95999999996</v>
      </c>
      <c r="P261" s="168">
        <v>438503.67</v>
      </c>
      <c r="Q261" s="168">
        <v>208955.59999999998</v>
      </c>
      <c r="R261" s="168">
        <v>771153.17999999993</v>
      </c>
      <c r="S261" s="168">
        <v>698395.42999999993</v>
      </c>
      <c r="T261" s="168">
        <v>922634.07</v>
      </c>
      <c r="U261" s="168">
        <v>1788235.17</v>
      </c>
      <c r="V261" s="221">
        <v>5747957.9799999986</v>
      </c>
    </row>
    <row r="262" spans="1:22" x14ac:dyDescent="0.25">
      <c r="A262" s="157">
        <v>845</v>
      </c>
      <c r="B262" s="38" t="s">
        <v>183</v>
      </c>
      <c r="C262" s="166">
        <v>176</v>
      </c>
      <c r="D262" s="50">
        <v>38</v>
      </c>
      <c r="E262" s="50">
        <v>190</v>
      </c>
      <c r="F262" s="50">
        <v>94</v>
      </c>
      <c r="G262" s="50">
        <v>108</v>
      </c>
      <c r="H262" s="50">
        <v>1526</v>
      </c>
      <c r="I262" s="50">
        <v>431</v>
      </c>
      <c r="J262" s="50">
        <v>302</v>
      </c>
      <c r="K262" s="50">
        <v>136</v>
      </c>
      <c r="L262" s="47">
        <v>3001</v>
      </c>
      <c r="M262" s="168">
        <v>1542103.2000000002</v>
      </c>
      <c r="N262" s="168">
        <v>352826.2</v>
      </c>
      <c r="O262" s="168">
        <v>1474240.4</v>
      </c>
      <c r="P262" s="168">
        <v>1249071.06</v>
      </c>
      <c r="Q262" s="168">
        <v>460555.19999999995</v>
      </c>
      <c r="R262" s="168">
        <v>1585956.54</v>
      </c>
      <c r="S262" s="168">
        <v>893200.09</v>
      </c>
      <c r="T262" s="168">
        <v>1752424.46</v>
      </c>
      <c r="U262" s="168">
        <v>2732584.08</v>
      </c>
      <c r="V262" s="221">
        <v>12042961.229999999</v>
      </c>
    </row>
    <row r="263" spans="1:22" x14ac:dyDescent="0.25">
      <c r="A263" s="157">
        <v>846</v>
      </c>
      <c r="B263" s="38" t="s">
        <v>368</v>
      </c>
      <c r="C263" s="166">
        <v>240</v>
      </c>
      <c r="D263" s="50">
        <v>48</v>
      </c>
      <c r="E263" s="50">
        <v>334</v>
      </c>
      <c r="F263" s="50">
        <v>161</v>
      </c>
      <c r="G263" s="50">
        <v>178</v>
      </c>
      <c r="H263" s="50">
        <v>2442</v>
      </c>
      <c r="I263" s="50">
        <v>895</v>
      </c>
      <c r="J263" s="50">
        <v>511</v>
      </c>
      <c r="K263" s="50">
        <v>267</v>
      </c>
      <c r="L263" s="47">
        <v>5076</v>
      </c>
      <c r="M263" s="168">
        <v>2102868</v>
      </c>
      <c r="N263" s="168">
        <v>445675.19999999995</v>
      </c>
      <c r="O263" s="168">
        <v>2591559.44</v>
      </c>
      <c r="P263" s="168">
        <v>2139366.39</v>
      </c>
      <c r="Q263" s="168">
        <v>759063.2</v>
      </c>
      <c r="R263" s="168">
        <v>2537946.1799999997</v>
      </c>
      <c r="S263" s="168">
        <v>1854789.0499999998</v>
      </c>
      <c r="T263" s="168">
        <v>2965195.03</v>
      </c>
      <c r="U263" s="168">
        <v>5364705.51</v>
      </c>
      <c r="V263" s="221">
        <v>20761168</v>
      </c>
    </row>
    <row r="264" spans="1:22" x14ac:dyDescent="0.25">
      <c r="A264" s="157">
        <v>848</v>
      </c>
      <c r="B264" s="38" t="s">
        <v>184</v>
      </c>
      <c r="C264" s="166">
        <v>191</v>
      </c>
      <c r="D264" s="50">
        <v>41</v>
      </c>
      <c r="E264" s="50">
        <v>236</v>
      </c>
      <c r="F264" s="50">
        <v>128</v>
      </c>
      <c r="G264" s="50">
        <v>114</v>
      </c>
      <c r="H264" s="50">
        <v>2229</v>
      </c>
      <c r="I264" s="50">
        <v>817</v>
      </c>
      <c r="J264" s="50">
        <v>437</v>
      </c>
      <c r="K264" s="50">
        <v>168</v>
      </c>
      <c r="L264" s="47">
        <v>4361</v>
      </c>
      <c r="M264" s="168">
        <v>1673532.4500000002</v>
      </c>
      <c r="N264" s="168">
        <v>380680.89999999997</v>
      </c>
      <c r="O264" s="168">
        <v>1831161.76</v>
      </c>
      <c r="P264" s="168">
        <v>1700862.72</v>
      </c>
      <c r="Q264" s="168">
        <v>486141.6</v>
      </c>
      <c r="R264" s="168">
        <v>2316577.41</v>
      </c>
      <c r="S264" s="168">
        <v>1693142.63</v>
      </c>
      <c r="T264" s="168">
        <v>2535793.0099999998</v>
      </c>
      <c r="U264" s="168">
        <v>3375545.04</v>
      </c>
      <c r="V264" s="221">
        <v>15993437.52</v>
      </c>
    </row>
    <row r="265" spans="1:22" x14ac:dyDescent="0.25">
      <c r="A265" s="157">
        <v>849</v>
      </c>
      <c r="B265" s="38" t="s">
        <v>185</v>
      </c>
      <c r="C265" s="166">
        <v>181</v>
      </c>
      <c r="D265" s="50">
        <v>49</v>
      </c>
      <c r="E265" s="50">
        <v>264</v>
      </c>
      <c r="F265" s="50">
        <v>130</v>
      </c>
      <c r="G265" s="50">
        <v>127</v>
      </c>
      <c r="H265" s="50">
        <v>1456</v>
      </c>
      <c r="I265" s="50">
        <v>448</v>
      </c>
      <c r="J265" s="50">
        <v>273</v>
      </c>
      <c r="K265" s="50">
        <v>105</v>
      </c>
      <c r="L265" s="47">
        <v>3033</v>
      </c>
      <c r="M265" s="168">
        <v>1585912.9500000002</v>
      </c>
      <c r="N265" s="168">
        <v>454960.1</v>
      </c>
      <c r="O265" s="168">
        <v>2048418.24</v>
      </c>
      <c r="P265" s="168">
        <v>1727438.7</v>
      </c>
      <c r="Q265" s="168">
        <v>541578.79999999993</v>
      </c>
      <c r="R265" s="168">
        <v>1513206.24</v>
      </c>
      <c r="S265" s="168">
        <v>928430.72</v>
      </c>
      <c r="T265" s="168">
        <v>1584145.2899999998</v>
      </c>
      <c r="U265" s="168">
        <v>2109715.65</v>
      </c>
      <c r="V265" s="221">
        <v>12493806.689999999</v>
      </c>
    </row>
    <row r="266" spans="1:22" x14ac:dyDescent="0.25">
      <c r="A266" s="157">
        <v>850</v>
      </c>
      <c r="B266" s="38" t="s">
        <v>186</v>
      </c>
      <c r="C266" s="166">
        <v>136</v>
      </c>
      <c r="D266" s="50">
        <v>30</v>
      </c>
      <c r="E266" s="50">
        <v>215</v>
      </c>
      <c r="F266" s="50">
        <v>101</v>
      </c>
      <c r="G266" s="50">
        <v>64</v>
      </c>
      <c r="H266" s="50">
        <v>1186</v>
      </c>
      <c r="I266" s="50">
        <v>382</v>
      </c>
      <c r="J266" s="50">
        <v>203</v>
      </c>
      <c r="K266" s="50">
        <v>71</v>
      </c>
      <c r="L266" s="47">
        <v>2388</v>
      </c>
      <c r="M266" s="168">
        <v>1191625.2000000002</v>
      </c>
      <c r="N266" s="168">
        <v>278547</v>
      </c>
      <c r="O266" s="168">
        <v>1668219.4</v>
      </c>
      <c r="P266" s="168">
        <v>1342086.99</v>
      </c>
      <c r="Q266" s="168">
        <v>272921.59999999998</v>
      </c>
      <c r="R266" s="168">
        <v>1232597.94</v>
      </c>
      <c r="S266" s="168">
        <v>791652.98</v>
      </c>
      <c r="T266" s="168">
        <v>1177954.19</v>
      </c>
      <c r="U266" s="168">
        <v>1426569.63</v>
      </c>
      <c r="V266" s="221">
        <v>9382174.9299999997</v>
      </c>
    </row>
    <row r="267" spans="1:22" x14ac:dyDescent="0.25">
      <c r="A267" s="157">
        <v>851</v>
      </c>
      <c r="B267" s="38" t="s">
        <v>369</v>
      </c>
      <c r="C267" s="166">
        <v>1264</v>
      </c>
      <c r="D267" s="50">
        <v>251</v>
      </c>
      <c r="E267" s="50">
        <v>1651</v>
      </c>
      <c r="F267" s="50">
        <v>805</v>
      </c>
      <c r="G267" s="50">
        <v>806</v>
      </c>
      <c r="H267" s="50">
        <v>11753</v>
      </c>
      <c r="I267" s="50">
        <v>3153</v>
      </c>
      <c r="J267" s="50">
        <v>1352</v>
      </c>
      <c r="K267" s="50">
        <v>567</v>
      </c>
      <c r="L267" s="47">
        <v>21602</v>
      </c>
      <c r="M267" s="168">
        <v>11075104.800000001</v>
      </c>
      <c r="N267" s="168">
        <v>2330509.9</v>
      </c>
      <c r="O267" s="168">
        <v>12810373.16</v>
      </c>
      <c r="P267" s="168">
        <v>10696831.949999999</v>
      </c>
      <c r="Q267" s="168">
        <v>3437106.4</v>
      </c>
      <c r="R267" s="168">
        <v>12214775.369999999</v>
      </c>
      <c r="S267" s="168">
        <v>6534245.6699999999</v>
      </c>
      <c r="T267" s="168">
        <v>7845290.959999999</v>
      </c>
      <c r="U267" s="168">
        <v>11392464.51</v>
      </c>
      <c r="V267" s="221">
        <v>78336702.719999999</v>
      </c>
    </row>
    <row r="268" spans="1:22" x14ac:dyDescent="0.25">
      <c r="A268" s="157">
        <v>853</v>
      </c>
      <c r="B268" s="38" t="s">
        <v>370</v>
      </c>
      <c r="C268" s="166">
        <v>10034</v>
      </c>
      <c r="D268" s="50">
        <v>1668</v>
      </c>
      <c r="E268" s="50">
        <v>9778</v>
      </c>
      <c r="F268" s="50">
        <v>4567</v>
      </c>
      <c r="G268" s="50">
        <v>4788</v>
      </c>
      <c r="H268" s="50">
        <v>122086</v>
      </c>
      <c r="I268" s="50">
        <v>22176</v>
      </c>
      <c r="J268" s="50">
        <v>12317</v>
      </c>
      <c r="K268" s="50">
        <v>5548</v>
      </c>
      <c r="L268" s="47">
        <v>192962</v>
      </c>
      <c r="M268" s="168">
        <v>87917406.300000012</v>
      </c>
      <c r="N268" s="168">
        <v>15487213.199999999</v>
      </c>
      <c r="O268" s="168">
        <v>75869066.480000004</v>
      </c>
      <c r="P268" s="168">
        <v>60686250.329999998</v>
      </c>
      <c r="Q268" s="168">
        <v>20417947.199999999</v>
      </c>
      <c r="R268" s="168">
        <v>126882758.94</v>
      </c>
      <c r="S268" s="168">
        <v>45957320.640000001</v>
      </c>
      <c r="T268" s="168">
        <v>71472225.409999996</v>
      </c>
      <c r="U268" s="168">
        <v>111473356.44</v>
      </c>
      <c r="V268" s="221">
        <v>616163544.94000006</v>
      </c>
    </row>
    <row r="269" spans="1:22" x14ac:dyDescent="0.25">
      <c r="A269" s="157">
        <v>854</v>
      </c>
      <c r="B269" s="38" t="s">
        <v>187</v>
      </c>
      <c r="C269" s="166">
        <v>116</v>
      </c>
      <c r="D269" s="50">
        <v>25</v>
      </c>
      <c r="E269" s="50">
        <v>124</v>
      </c>
      <c r="F269" s="50">
        <v>85</v>
      </c>
      <c r="G269" s="50">
        <v>79</v>
      </c>
      <c r="H269" s="50">
        <v>1601</v>
      </c>
      <c r="I269" s="50">
        <v>732</v>
      </c>
      <c r="J269" s="50">
        <v>417</v>
      </c>
      <c r="K269" s="50">
        <v>194</v>
      </c>
      <c r="L269" s="47">
        <v>3373</v>
      </c>
      <c r="M269" s="168">
        <v>1016386.2000000001</v>
      </c>
      <c r="N269" s="168">
        <v>232122.5</v>
      </c>
      <c r="O269" s="168">
        <v>962135.84</v>
      </c>
      <c r="P269" s="168">
        <v>1129479.1499999999</v>
      </c>
      <c r="Q269" s="168">
        <v>336887.6</v>
      </c>
      <c r="R269" s="168">
        <v>1663903.29</v>
      </c>
      <c r="S269" s="168">
        <v>1516989.48</v>
      </c>
      <c r="T269" s="168">
        <v>2419738.4099999997</v>
      </c>
      <c r="U269" s="168">
        <v>3897950.82</v>
      </c>
      <c r="V269" s="221">
        <v>13175593.290000001</v>
      </c>
    </row>
    <row r="270" spans="1:22" x14ac:dyDescent="0.25">
      <c r="A270" s="157">
        <v>857</v>
      </c>
      <c r="B270" s="38" t="s">
        <v>188</v>
      </c>
      <c r="C270" s="166">
        <v>78</v>
      </c>
      <c r="D270" s="50">
        <v>11</v>
      </c>
      <c r="E270" s="50">
        <v>126</v>
      </c>
      <c r="F270" s="50">
        <v>72</v>
      </c>
      <c r="G270" s="50">
        <v>54</v>
      </c>
      <c r="H270" s="50">
        <v>1261</v>
      </c>
      <c r="I270" s="50">
        <v>502</v>
      </c>
      <c r="J270" s="50">
        <v>277</v>
      </c>
      <c r="K270" s="50">
        <v>96</v>
      </c>
      <c r="L270" s="47">
        <v>2477</v>
      </c>
      <c r="M270" s="168">
        <v>683432.10000000009</v>
      </c>
      <c r="N270" s="168">
        <v>102133.9</v>
      </c>
      <c r="O270" s="168">
        <v>977654.16</v>
      </c>
      <c r="P270" s="168">
        <v>956735.28</v>
      </c>
      <c r="Q270" s="168">
        <v>230277.59999999998</v>
      </c>
      <c r="R270" s="168">
        <v>1310544.69</v>
      </c>
      <c r="S270" s="168">
        <v>1040339.7799999999</v>
      </c>
      <c r="T270" s="168">
        <v>1607356.21</v>
      </c>
      <c r="U270" s="168">
        <v>1928882.88</v>
      </c>
      <c r="V270" s="221">
        <v>8837356.6000000015</v>
      </c>
    </row>
    <row r="271" spans="1:22" x14ac:dyDescent="0.25">
      <c r="A271" s="157">
        <v>858</v>
      </c>
      <c r="B271" s="38" t="s">
        <v>371</v>
      </c>
      <c r="C271" s="166">
        <v>2266</v>
      </c>
      <c r="D271" s="50">
        <v>473</v>
      </c>
      <c r="E271" s="50">
        <v>3302</v>
      </c>
      <c r="F271" s="50">
        <v>1728</v>
      </c>
      <c r="G271" s="50">
        <v>1635</v>
      </c>
      <c r="H271" s="50">
        <v>22188</v>
      </c>
      <c r="I271" s="50">
        <v>4375</v>
      </c>
      <c r="J271" s="50">
        <v>2015</v>
      </c>
      <c r="K271" s="50">
        <v>617</v>
      </c>
      <c r="L271" s="47">
        <v>38599</v>
      </c>
      <c r="M271" s="168">
        <v>19854578.700000003</v>
      </c>
      <c r="N271" s="168">
        <v>4391757.7</v>
      </c>
      <c r="O271" s="168">
        <v>25620746.32</v>
      </c>
      <c r="P271" s="168">
        <v>22961646.719999999</v>
      </c>
      <c r="Q271" s="168">
        <v>6972293.9999999991</v>
      </c>
      <c r="R271" s="168">
        <v>23059766.52</v>
      </c>
      <c r="S271" s="168">
        <v>9066706.25</v>
      </c>
      <c r="T271" s="168">
        <v>11692500.949999999</v>
      </c>
      <c r="U271" s="168">
        <v>12397091.01</v>
      </c>
      <c r="V271" s="221">
        <v>136017088.16999999</v>
      </c>
    </row>
    <row r="272" spans="1:22" x14ac:dyDescent="0.25">
      <c r="A272" s="157">
        <v>859</v>
      </c>
      <c r="B272" s="38" t="s">
        <v>189</v>
      </c>
      <c r="C272" s="166">
        <v>692</v>
      </c>
      <c r="D272" s="50">
        <v>149</v>
      </c>
      <c r="E272" s="50">
        <v>960</v>
      </c>
      <c r="F272" s="50">
        <v>411</v>
      </c>
      <c r="G272" s="50">
        <v>294</v>
      </c>
      <c r="H272" s="50">
        <v>3244</v>
      </c>
      <c r="I272" s="50">
        <v>513</v>
      </c>
      <c r="J272" s="50">
        <v>266</v>
      </c>
      <c r="K272" s="50">
        <v>108</v>
      </c>
      <c r="L272" s="47">
        <v>6637</v>
      </c>
      <c r="M272" s="168">
        <v>6063269.4000000004</v>
      </c>
      <c r="N272" s="168">
        <v>1383450.0999999999</v>
      </c>
      <c r="O272" s="168">
        <v>7448793.5999999996</v>
      </c>
      <c r="P272" s="168">
        <v>5461363.8899999997</v>
      </c>
      <c r="Q272" s="168">
        <v>1253733.5999999999</v>
      </c>
      <c r="R272" s="168">
        <v>3371456.76</v>
      </c>
      <c r="S272" s="168">
        <v>1063136.0699999998</v>
      </c>
      <c r="T272" s="168">
        <v>1543526.18</v>
      </c>
      <c r="U272" s="168">
        <v>2169993.2399999998</v>
      </c>
      <c r="V272" s="221">
        <v>29758722.84</v>
      </c>
    </row>
    <row r="273" spans="1:22" x14ac:dyDescent="0.25">
      <c r="A273" s="157">
        <v>886</v>
      </c>
      <c r="B273" s="38" t="s">
        <v>372</v>
      </c>
      <c r="C273" s="166">
        <v>709</v>
      </c>
      <c r="D273" s="50">
        <v>156</v>
      </c>
      <c r="E273" s="50">
        <v>979</v>
      </c>
      <c r="F273" s="50">
        <v>464</v>
      </c>
      <c r="G273" s="50">
        <v>457</v>
      </c>
      <c r="H273" s="50">
        <v>6739</v>
      </c>
      <c r="I273" s="50">
        <v>1928</v>
      </c>
      <c r="J273" s="50">
        <v>1103</v>
      </c>
      <c r="K273" s="50">
        <v>336</v>
      </c>
      <c r="L273" s="47">
        <v>12871</v>
      </c>
      <c r="M273" s="168">
        <v>6212222.5500000007</v>
      </c>
      <c r="N273" s="168">
        <v>1448444.4</v>
      </c>
      <c r="O273" s="168">
        <v>7596217.6399999997</v>
      </c>
      <c r="P273" s="168">
        <v>6165627.3600000003</v>
      </c>
      <c r="Q273" s="168">
        <v>1948830.7999999998</v>
      </c>
      <c r="R273" s="168">
        <v>7003775.3099999996</v>
      </c>
      <c r="S273" s="168">
        <v>3995567.92</v>
      </c>
      <c r="T273" s="168">
        <v>6400411.1899999995</v>
      </c>
      <c r="U273" s="168">
        <v>6751090.0800000001</v>
      </c>
      <c r="V273" s="221">
        <v>47522187.249999993</v>
      </c>
    </row>
    <row r="274" spans="1:22" x14ac:dyDescent="0.25">
      <c r="A274" s="157">
        <v>887</v>
      </c>
      <c r="B274" s="38" t="s">
        <v>190</v>
      </c>
      <c r="C274" s="166">
        <v>206</v>
      </c>
      <c r="D274" s="50">
        <v>46</v>
      </c>
      <c r="E274" s="50">
        <v>260</v>
      </c>
      <c r="F274" s="50">
        <v>148</v>
      </c>
      <c r="G274" s="50">
        <v>119</v>
      </c>
      <c r="H274" s="50">
        <v>2377</v>
      </c>
      <c r="I274" s="50">
        <v>840</v>
      </c>
      <c r="J274" s="50">
        <v>475</v>
      </c>
      <c r="K274" s="50">
        <v>217</v>
      </c>
      <c r="L274" s="47">
        <v>4688</v>
      </c>
      <c r="M274" s="168">
        <v>1804961.7000000002</v>
      </c>
      <c r="N274" s="168">
        <v>427105.39999999997</v>
      </c>
      <c r="O274" s="168">
        <v>2017381.5999999999</v>
      </c>
      <c r="P274" s="168">
        <v>1966622.52</v>
      </c>
      <c r="Q274" s="168">
        <v>507463.6</v>
      </c>
      <c r="R274" s="168">
        <v>2470392.33</v>
      </c>
      <c r="S274" s="168">
        <v>1740807.5999999999</v>
      </c>
      <c r="T274" s="168">
        <v>2756296.75</v>
      </c>
      <c r="U274" s="168">
        <v>4360079.01</v>
      </c>
      <c r="V274" s="221">
        <v>18051110.509999998</v>
      </c>
    </row>
    <row r="275" spans="1:22" x14ac:dyDescent="0.25">
      <c r="A275" s="157">
        <v>889</v>
      </c>
      <c r="B275" s="38" t="s">
        <v>191</v>
      </c>
      <c r="C275" s="166">
        <v>111</v>
      </c>
      <c r="D275" s="50">
        <v>33</v>
      </c>
      <c r="E275" s="50">
        <v>187</v>
      </c>
      <c r="F275" s="50">
        <v>111</v>
      </c>
      <c r="G275" s="50">
        <v>108</v>
      </c>
      <c r="H275" s="50">
        <v>1308</v>
      </c>
      <c r="I275" s="50">
        <v>466</v>
      </c>
      <c r="J275" s="50">
        <v>226</v>
      </c>
      <c r="K275" s="50">
        <v>126</v>
      </c>
      <c r="L275" s="47">
        <v>2676</v>
      </c>
      <c r="M275" s="168">
        <v>972576.45000000007</v>
      </c>
      <c r="N275" s="168">
        <v>306401.7</v>
      </c>
      <c r="O275" s="168">
        <v>1450962.92</v>
      </c>
      <c r="P275" s="168">
        <v>1474966.89</v>
      </c>
      <c r="Q275" s="168">
        <v>460555.19999999995</v>
      </c>
      <c r="R275" s="168">
        <v>1359391.32</v>
      </c>
      <c r="S275" s="168">
        <v>965733.74</v>
      </c>
      <c r="T275" s="168">
        <v>1311416.98</v>
      </c>
      <c r="U275" s="168">
        <v>2531658.7799999998</v>
      </c>
      <c r="V275" s="221">
        <v>10833663.98</v>
      </c>
    </row>
    <row r="276" spans="1:22" x14ac:dyDescent="0.25">
      <c r="A276" s="157">
        <v>890</v>
      </c>
      <c r="B276" s="38" t="s">
        <v>192</v>
      </c>
      <c r="C276" s="166">
        <v>61</v>
      </c>
      <c r="D276" s="50">
        <v>9</v>
      </c>
      <c r="E276" s="50">
        <v>69</v>
      </c>
      <c r="F276" s="50">
        <v>44</v>
      </c>
      <c r="G276" s="50">
        <v>30</v>
      </c>
      <c r="H276" s="50">
        <v>629</v>
      </c>
      <c r="I276" s="50">
        <v>213</v>
      </c>
      <c r="J276" s="50">
        <v>109</v>
      </c>
      <c r="K276" s="50">
        <v>48</v>
      </c>
      <c r="L276" s="47">
        <v>1212</v>
      </c>
      <c r="M276" s="168">
        <v>534478.95000000007</v>
      </c>
      <c r="N276" s="168">
        <v>83564.099999999991</v>
      </c>
      <c r="O276" s="168">
        <v>535382.04</v>
      </c>
      <c r="P276" s="168">
        <v>584671.55999999994</v>
      </c>
      <c r="Q276" s="168">
        <v>127931.99999999999</v>
      </c>
      <c r="R276" s="168">
        <v>653713.41</v>
      </c>
      <c r="S276" s="168">
        <v>441419.06999999995</v>
      </c>
      <c r="T276" s="168">
        <v>632497.56999999995</v>
      </c>
      <c r="U276" s="168">
        <v>964441.44</v>
      </c>
      <c r="V276" s="221">
        <v>4558100.1399999997</v>
      </c>
    </row>
    <row r="277" spans="1:22" x14ac:dyDescent="0.25">
      <c r="A277" s="157">
        <v>892</v>
      </c>
      <c r="B277" s="38" t="s">
        <v>193</v>
      </c>
      <c r="C277" s="166">
        <v>325</v>
      </c>
      <c r="D277" s="50">
        <v>69</v>
      </c>
      <c r="E277" s="50">
        <v>439</v>
      </c>
      <c r="F277" s="50">
        <v>170</v>
      </c>
      <c r="G277" s="50">
        <v>127</v>
      </c>
      <c r="H277" s="50">
        <v>1817</v>
      </c>
      <c r="I277" s="50">
        <v>442</v>
      </c>
      <c r="J277" s="50">
        <v>217</v>
      </c>
      <c r="K277" s="50">
        <v>75</v>
      </c>
      <c r="L277" s="47">
        <v>3681</v>
      </c>
      <c r="M277" s="168">
        <v>2847633.7500000005</v>
      </c>
      <c r="N277" s="168">
        <v>640658.1</v>
      </c>
      <c r="O277" s="168">
        <v>3406271.2399999998</v>
      </c>
      <c r="P277" s="168">
        <v>2258958.2999999998</v>
      </c>
      <c r="Q277" s="168">
        <v>541578.79999999993</v>
      </c>
      <c r="R277" s="168">
        <v>1888389.93</v>
      </c>
      <c r="S277" s="168">
        <v>915996.37999999989</v>
      </c>
      <c r="T277" s="168">
        <v>1259192.4099999999</v>
      </c>
      <c r="U277" s="168">
        <v>1506939.75</v>
      </c>
      <c r="V277" s="221">
        <v>15265618.66</v>
      </c>
    </row>
    <row r="278" spans="1:22" x14ac:dyDescent="0.25">
      <c r="A278" s="157">
        <v>893</v>
      </c>
      <c r="B278" s="38" t="s">
        <v>373</v>
      </c>
      <c r="C278" s="166">
        <v>510</v>
      </c>
      <c r="D278" s="50">
        <v>71</v>
      </c>
      <c r="E278" s="50">
        <v>622</v>
      </c>
      <c r="F278" s="50">
        <v>247</v>
      </c>
      <c r="G278" s="50">
        <v>233</v>
      </c>
      <c r="H278" s="50">
        <v>3888</v>
      </c>
      <c r="I278" s="50">
        <v>1004</v>
      </c>
      <c r="J278" s="50">
        <v>599</v>
      </c>
      <c r="K278" s="50">
        <v>290</v>
      </c>
      <c r="L278" s="47">
        <v>7464</v>
      </c>
      <c r="M278" s="168">
        <v>4468594.5</v>
      </c>
      <c r="N278" s="168">
        <v>659227.9</v>
      </c>
      <c r="O278" s="168">
        <v>4826197.5199999996</v>
      </c>
      <c r="P278" s="168">
        <v>3282133.53</v>
      </c>
      <c r="Q278" s="168">
        <v>993605.2</v>
      </c>
      <c r="R278" s="168">
        <v>4040759.52</v>
      </c>
      <c r="S278" s="168">
        <v>2080679.5599999998</v>
      </c>
      <c r="T278" s="168">
        <v>3475835.2699999996</v>
      </c>
      <c r="U278" s="168">
        <v>5826833.6999999993</v>
      </c>
      <c r="V278" s="221">
        <v>29653866.699999996</v>
      </c>
    </row>
    <row r="279" spans="1:22" x14ac:dyDescent="0.25">
      <c r="A279" s="157">
        <v>895</v>
      </c>
      <c r="B279" s="38" t="s">
        <v>374</v>
      </c>
      <c r="C279" s="166">
        <v>719</v>
      </c>
      <c r="D279" s="50">
        <v>142</v>
      </c>
      <c r="E279" s="50">
        <v>905</v>
      </c>
      <c r="F279" s="50">
        <v>471</v>
      </c>
      <c r="G279" s="50">
        <v>388</v>
      </c>
      <c r="H279" s="50">
        <v>8460</v>
      </c>
      <c r="I279" s="50">
        <v>2573</v>
      </c>
      <c r="J279" s="50">
        <v>1368</v>
      </c>
      <c r="K279" s="50">
        <v>496</v>
      </c>
      <c r="L279" s="47">
        <v>15522</v>
      </c>
      <c r="M279" s="168">
        <v>6299842.0500000007</v>
      </c>
      <c r="N279" s="168">
        <v>1318455.8</v>
      </c>
      <c r="O279" s="168">
        <v>7022039.7999999998</v>
      </c>
      <c r="P279" s="168">
        <v>6258643.29</v>
      </c>
      <c r="Q279" s="168">
        <v>1654587.2</v>
      </c>
      <c r="R279" s="168">
        <v>8792393.4000000004</v>
      </c>
      <c r="S279" s="168">
        <v>5332259.47</v>
      </c>
      <c r="T279" s="168">
        <v>7938134.6399999997</v>
      </c>
      <c r="U279" s="168">
        <v>9965894.879999999</v>
      </c>
      <c r="V279" s="221">
        <v>54582250.530000001</v>
      </c>
    </row>
    <row r="280" spans="1:22" x14ac:dyDescent="0.25">
      <c r="A280" s="157">
        <v>905</v>
      </c>
      <c r="B280" s="38" t="s">
        <v>375</v>
      </c>
      <c r="C280" s="166">
        <v>3869</v>
      </c>
      <c r="D280" s="50">
        <v>681</v>
      </c>
      <c r="E280" s="50">
        <v>4417</v>
      </c>
      <c r="F280" s="50">
        <v>2127</v>
      </c>
      <c r="G280" s="50">
        <v>2191</v>
      </c>
      <c r="H280" s="50">
        <v>40634</v>
      </c>
      <c r="I280" s="50">
        <v>7559</v>
      </c>
      <c r="J280" s="50">
        <v>4296</v>
      </c>
      <c r="K280" s="50">
        <v>1862</v>
      </c>
      <c r="L280" s="47">
        <v>67636</v>
      </c>
      <c r="M280" s="168">
        <v>33899984.550000004</v>
      </c>
      <c r="N280" s="168">
        <v>6323016.8999999994</v>
      </c>
      <c r="O280" s="168">
        <v>34272209.719999999</v>
      </c>
      <c r="P280" s="168">
        <v>28263554.73</v>
      </c>
      <c r="Q280" s="168">
        <v>9343300.3999999985</v>
      </c>
      <c r="R280" s="168">
        <v>42230509.859999999</v>
      </c>
      <c r="S280" s="168">
        <v>15665196.01</v>
      </c>
      <c r="T280" s="168">
        <v>24928528.079999998</v>
      </c>
      <c r="U280" s="168">
        <v>37412290.859999999</v>
      </c>
      <c r="V280" s="221">
        <v>232338591.11000001</v>
      </c>
    </row>
    <row r="281" spans="1:22" x14ac:dyDescent="0.25">
      <c r="A281" s="157">
        <v>908</v>
      </c>
      <c r="B281" s="38" t="s">
        <v>194</v>
      </c>
      <c r="C281" s="166">
        <v>1071</v>
      </c>
      <c r="D281" s="50">
        <v>213</v>
      </c>
      <c r="E281" s="50">
        <v>1550</v>
      </c>
      <c r="F281" s="50">
        <v>735</v>
      </c>
      <c r="G281" s="50">
        <v>682</v>
      </c>
      <c r="H281" s="50">
        <v>11024</v>
      </c>
      <c r="I281" s="50">
        <v>3284</v>
      </c>
      <c r="J281" s="50">
        <v>1701</v>
      </c>
      <c r="K281" s="50">
        <v>712</v>
      </c>
      <c r="L281" s="47">
        <v>20972</v>
      </c>
      <c r="M281" s="168">
        <v>9384048.4500000011</v>
      </c>
      <c r="N281" s="168">
        <v>1977683.7</v>
      </c>
      <c r="O281" s="168">
        <v>12026698</v>
      </c>
      <c r="P281" s="168">
        <v>9766672.6500000004</v>
      </c>
      <c r="Q281" s="168">
        <v>2908320.8</v>
      </c>
      <c r="R281" s="168">
        <v>11457132.959999999</v>
      </c>
      <c r="S281" s="168">
        <v>6805728.7599999998</v>
      </c>
      <c r="T281" s="168">
        <v>9870443.7299999986</v>
      </c>
      <c r="U281" s="168">
        <v>14305881.359999999</v>
      </c>
      <c r="V281" s="221">
        <v>78502610.409999996</v>
      </c>
    </row>
    <row r="282" spans="1:22" x14ac:dyDescent="0.25">
      <c r="A282" s="157">
        <v>915</v>
      </c>
      <c r="B282" s="38" t="s">
        <v>195</v>
      </c>
      <c r="C282" s="166">
        <v>832</v>
      </c>
      <c r="D282" s="50">
        <v>177</v>
      </c>
      <c r="E282" s="50">
        <v>1089</v>
      </c>
      <c r="F282" s="50">
        <v>603</v>
      </c>
      <c r="G282" s="50">
        <v>616</v>
      </c>
      <c r="H282" s="50">
        <v>10850</v>
      </c>
      <c r="I282" s="50">
        <v>3576</v>
      </c>
      <c r="J282" s="50">
        <v>1882</v>
      </c>
      <c r="K282" s="50">
        <v>841</v>
      </c>
      <c r="L282" s="47">
        <v>20466</v>
      </c>
      <c r="M282" s="168">
        <v>7289942.4000000004</v>
      </c>
      <c r="N282" s="168">
        <v>1643427.3</v>
      </c>
      <c r="O282" s="168">
        <v>8449725.2400000002</v>
      </c>
      <c r="P282" s="168">
        <v>8012657.9699999997</v>
      </c>
      <c r="Q282" s="168">
        <v>2626870.4</v>
      </c>
      <c r="R282" s="168">
        <v>11276296.5</v>
      </c>
      <c r="S282" s="168">
        <v>7410866.6399999997</v>
      </c>
      <c r="T282" s="168">
        <v>10920737.859999999</v>
      </c>
      <c r="U282" s="168">
        <v>16897817.73</v>
      </c>
      <c r="V282" s="221">
        <v>74528342.040000007</v>
      </c>
    </row>
    <row r="283" spans="1:22" x14ac:dyDescent="0.25">
      <c r="A283" s="157">
        <v>918</v>
      </c>
      <c r="B283" s="38" t="s">
        <v>196</v>
      </c>
      <c r="C283" s="166">
        <v>121</v>
      </c>
      <c r="D283" s="50">
        <v>34</v>
      </c>
      <c r="E283" s="50">
        <v>131</v>
      </c>
      <c r="F283" s="50">
        <v>67</v>
      </c>
      <c r="G283" s="50">
        <v>66</v>
      </c>
      <c r="H283" s="50">
        <v>1227</v>
      </c>
      <c r="I283" s="50">
        <v>357</v>
      </c>
      <c r="J283" s="50">
        <v>184</v>
      </c>
      <c r="K283" s="50">
        <v>106</v>
      </c>
      <c r="L283" s="47">
        <v>2293</v>
      </c>
      <c r="M283" s="168">
        <v>1060195.9500000002</v>
      </c>
      <c r="N283" s="168">
        <v>315686.59999999998</v>
      </c>
      <c r="O283" s="168">
        <v>1016449.96</v>
      </c>
      <c r="P283" s="168">
        <v>890295.33</v>
      </c>
      <c r="Q283" s="168">
        <v>281450.39999999997</v>
      </c>
      <c r="R283" s="168">
        <v>1275208.8299999998</v>
      </c>
      <c r="S283" s="168">
        <v>739843.23</v>
      </c>
      <c r="T283" s="168">
        <v>1067702.3199999998</v>
      </c>
      <c r="U283" s="168">
        <v>2129808.1799999997</v>
      </c>
      <c r="V283" s="221">
        <v>8776640.8000000007</v>
      </c>
    </row>
    <row r="284" spans="1:22" x14ac:dyDescent="0.25">
      <c r="A284" s="157">
        <v>921</v>
      </c>
      <c r="B284" s="38" t="s">
        <v>197</v>
      </c>
      <c r="C284" s="166">
        <v>53</v>
      </c>
      <c r="D284" s="50">
        <v>11</v>
      </c>
      <c r="E284" s="50">
        <v>94</v>
      </c>
      <c r="F284" s="50">
        <v>48</v>
      </c>
      <c r="G284" s="50">
        <v>53</v>
      </c>
      <c r="H284" s="50">
        <v>923</v>
      </c>
      <c r="I284" s="50">
        <v>454</v>
      </c>
      <c r="J284" s="50">
        <v>245</v>
      </c>
      <c r="K284" s="50">
        <v>133</v>
      </c>
      <c r="L284" s="47">
        <v>2014</v>
      </c>
      <c r="M284" s="168">
        <v>464383.35000000003</v>
      </c>
      <c r="N284" s="168">
        <v>102133.9</v>
      </c>
      <c r="O284" s="168">
        <v>729361.04</v>
      </c>
      <c r="P284" s="168">
        <v>637823.52</v>
      </c>
      <c r="Q284" s="168">
        <v>226013.19999999998</v>
      </c>
      <c r="R284" s="168">
        <v>959264.66999999993</v>
      </c>
      <c r="S284" s="168">
        <v>940865.05999999994</v>
      </c>
      <c r="T284" s="168">
        <v>1421668.8499999999</v>
      </c>
      <c r="U284" s="168">
        <v>2672306.4899999998</v>
      </c>
      <c r="V284" s="221">
        <v>8153820.0800000001</v>
      </c>
    </row>
    <row r="285" spans="1:22" x14ac:dyDescent="0.25">
      <c r="A285" s="157">
        <v>922</v>
      </c>
      <c r="B285" s="38" t="s">
        <v>198</v>
      </c>
      <c r="C285" s="166">
        <v>262</v>
      </c>
      <c r="D285" s="50">
        <v>67</v>
      </c>
      <c r="E285" s="50">
        <v>407</v>
      </c>
      <c r="F285" s="50">
        <v>226</v>
      </c>
      <c r="G285" s="50">
        <v>191</v>
      </c>
      <c r="H285" s="50">
        <v>2384</v>
      </c>
      <c r="I285" s="50">
        <v>481</v>
      </c>
      <c r="J285" s="50">
        <v>227</v>
      </c>
      <c r="K285" s="50">
        <v>110</v>
      </c>
      <c r="L285" s="47">
        <v>4355</v>
      </c>
      <c r="M285" s="168">
        <v>2295630.9000000004</v>
      </c>
      <c r="N285" s="168">
        <v>622088.29999999993</v>
      </c>
      <c r="O285" s="168">
        <v>3157978.12</v>
      </c>
      <c r="P285" s="168">
        <v>3003085.7399999998</v>
      </c>
      <c r="Q285" s="168">
        <v>814500.39999999991</v>
      </c>
      <c r="R285" s="168">
        <v>2477667.36</v>
      </c>
      <c r="S285" s="168">
        <v>996819.59</v>
      </c>
      <c r="T285" s="168">
        <v>1317219.71</v>
      </c>
      <c r="U285" s="168">
        <v>2210178.2999999998</v>
      </c>
      <c r="V285" s="221">
        <v>16895168.420000002</v>
      </c>
    </row>
    <row r="286" spans="1:22" x14ac:dyDescent="0.25">
      <c r="A286" s="157">
        <v>924</v>
      </c>
      <c r="B286" s="38" t="s">
        <v>376</v>
      </c>
      <c r="C286" s="166">
        <v>150</v>
      </c>
      <c r="D286" s="50">
        <v>31</v>
      </c>
      <c r="E286" s="50">
        <v>235</v>
      </c>
      <c r="F286" s="50">
        <v>103</v>
      </c>
      <c r="G286" s="50">
        <v>110</v>
      </c>
      <c r="H286" s="50">
        <v>1545</v>
      </c>
      <c r="I286" s="50">
        <v>519</v>
      </c>
      <c r="J286" s="50">
        <v>290</v>
      </c>
      <c r="K286" s="50">
        <v>131</v>
      </c>
      <c r="L286" s="47">
        <v>3114</v>
      </c>
      <c r="M286" s="168">
        <v>1314292.5</v>
      </c>
      <c r="N286" s="168">
        <v>287831.89999999997</v>
      </c>
      <c r="O286" s="168">
        <v>1823402.5999999999</v>
      </c>
      <c r="P286" s="168">
        <v>1368662.97</v>
      </c>
      <c r="Q286" s="168">
        <v>469083.99999999994</v>
      </c>
      <c r="R286" s="168">
        <v>1605703.05</v>
      </c>
      <c r="S286" s="168">
        <v>1075570.4099999999</v>
      </c>
      <c r="T286" s="168">
        <v>1682791.7</v>
      </c>
      <c r="U286" s="168">
        <v>2632121.4299999997</v>
      </c>
      <c r="V286" s="221">
        <v>12259460.559999999</v>
      </c>
    </row>
    <row r="287" spans="1:22" x14ac:dyDescent="0.25">
      <c r="A287" s="157">
        <v>925</v>
      </c>
      <c r="B287" s="38" t="s">
        <v>199</v>
      </c>
      <c r="C287" s="166">
        <v>169</v>
      </c>
      <c r="D287" s="50">
        <v>46</v>
      </c>
      <c r="E287" s="50">
        <v>232</v>
      </c>
      <c r="F287" s="50">
        <v>127</v>
      </c>
      <c r="G287" s="50">
        <v>111</v>
      </c>
      <c r="H287" s="50">
        <v>1936</v>
      </c>
      <c r="I287" s="50">
        <v>545</v>
      </c>
      <c r="J287" s="50">
        <v>286</v>
      </c>
      <c r="K287" s="50">
        <v>127</v>
      </c>
      <c r="L287" s="47">
        <v>3579</v>
      </c>
      <c r="M287" s="168">
        <v>1480769.55</v>
      </c>
      <c r="N287" s="168">
        <v>427105.39999999997</v>
      </c>
      <c r="O287" s="168">
        <v>1800125.1199999999</v>
      </c>
      <c r="P287" s="168">
        <v>1687574.73</v>
      </c>
      <c r="Q287" s="168">
        <v>473348.39999999997</v>
      </c>
      <c r="R287" s="168">
        <v>2012065.44</v>
      </c>
      <c r="S287" s="168">
        <v>1129452.55</v>
      </c>
      <c r="T287" s="168">
        <v>1659580.7799999998</v>
      </c>
      <c r="U287" s="168">
        <v>2551751.31</v>
      </c>
      <c r="V287" s="221">
        <v>13221773.280000001</v>
      </c>
    </row>
    <row r="288" spans="1:22" x14ac:dyDescent="0.25">
      <c r="A288" s="157">
        <v>927</v>
      </c>
      <c r="B288" s="38" t="s">
        <v>377</v>
      </c>
      <c r="C288" s="166">
        <v>1752</v>
      </c>
      <c r="D288" s="50">
        <v>359</v>
      </c>
      <c r="E288" s="50">
        <v>2486</v>
      </c>
      <c r="F288" s="50">
        <v>1227</v>
      </c>
      <c r="G288" s="50">
        <v>1072</v>
      </c>
      <c r="H288" s="50">
        <v>16612</v>
      </c>
      <c r="I288" s="50">
        <v>3539</v>
      </c>
      <c r="J288" s="50">
        <v>1586</v>
      </c>
      <c r="K288" s="50">
        <v>525</v>
      </c>
      <c r="L288" s="47">
        <v>29158</v>
      </c>
      <c r="M288" s="168">
        <v>15350936.4</v>
      </c>
      <c r="N288" s="168">
        <v>3333279.1</v>
      </c>
      <c r="O288" s="168">
        <v>19289271.759999998</v>
      </c>
      <c r="P288" s="168">
        <v>16304363.73</v>
      </c>
      <c r="Q288" s="168">
        <v>4571436.8</v>
      </c>
      <c r="R288" s="168">
        <v>17264685.48</v>
      </c>
      <c r="S288" s="168">
        <v>7334188.21</v>
      </c>
      <c r="T288" s="168">
        <v>9203129.7799999993</v>
      </c>
      <c r="U288" s="168">
        <v>10548578.25</v>
      </c>
      <c r="V288" s="221">
        <v>103199869.50999999</v>
      </c>
    </row>
    <row r="289" spans="1:22" x14ac:dyDescent="0.25">
      <c r="A289" s="157">
        <v>931</v>
      </c>
      <c r="B289" s="38" t="s">
        <v>200</v>
      </c>
      <c r="C289" s="166">
        <v>251</v>
      </c>
      <c r="D289" s="50">
        <v>51</v>
      </c>
      <c r="E289" s="50">
        <v>305</v>
      </c>
      <c r="F289" s="50">
        <v>161</v>
      </c>
      <c r="G289" s="50">
        <v>187</v>
      </c>
      <c r="H289" s="50">
        <v>3016</v>
      </c>
      <c r="I289" s="50">
        <v>1195</v>
      </c>
      <c r="J289" s="50">
        <v>673</v>
      </c>
      <c r="K289" s="50">
        <v>337</v>
      </c>
      <c r="L289" s="47">
        <v>6176</v>
      </c>
      <c r="M289" s="168">
        <v>2199249.4500000002</v>
      </c>
      <c r="N289" s="168">
        <v>473529.89999999997</v>
      </c>
      <c r="O289" s="168">
        <v>2366543.7999999998</v>
      </c>
      <c r="P289" s="168">
        <v>2139366.39</v>
      </c>
      <c r="Q289" s="168">
        <v>797442.79999999993</v>
      </c>
      <c r="R289" s="168">
        <v>3134498.6399999997</v>
      </c>
      <c r="S289" s="168">
        <v>2476506.0499999998</v>
      </c>
      <c r="T289" s="168">
        <v>3905237.2899999996</v>
      </c>
      <c r="U289" s="168">
        <v>6771182.6099999994</v>
      </c>
      <c r="V289" s="221">
        <v>24263556.93</v>
      </c>
    </row>
    <row r="290" spans="1:22" x14ac:dyDescent="0.25">
      <c r="A290" s="157">
        <v>934</v>
      </c>
      <c r="B290" s="38" t="s">
        <v>201</v>
      </c>
      <c r="C290" s="166">
        <v>111</v>
      </c>
      <c r="D290" s="50">
        <v>29</v>
      </c>
      <c r="E290" s="50">
        <v>172</v>
      </c>
      <c r="F290" s="50">
        <v>136</v>
      </c>
      <c r="G290" s="50">
        <v>94</v>
      </c>
      <c r="H290" s="50">
        <v>1452</v>
      </c>
      <c r="I290" s="50">
        <v>480</v>
      </c>
      <c r="J290" s="50">
        <v>222</v>
      </c>
      <c r="K290" s="50">
        <v>131</v>
      </c>
      <c r="L290" s="47">
        <v>2827</v>
      </c>
      <c r="M290" s="168">
        <v>972576.45000000007</v>
      </c>
      <c r="N290" s="168">
        <v>269262.09999999998</v>
      </c>
      <c r="O290" s="168">
        <v>1334575.52</v>
      </c>
      <c r="P290" s="168">
        <v>1807166.64</v>
      </c>
      <c r="Q290" s="168">
        <v>400853.6</v>
      </c>
      <c r="R290" s="168">
        <v>1509049.0799999998</v>
      </c>
      <c r="S290" s="168">
        <v>994747.2</v>
      </c>
      <c r="T290" s="168">
        <v>1288206.0599999998</v>
      </c>
      <c r="U290" s="168">
        <v>2632121.4299999997</v>
      </c>
      <c r="V290" s="221">
        <v>11208558.08</v>
      </c>
    </row>
    <row r="291" spans="1:22" x14ac:dyDescent="0.25">
      <c r="A291" s="157">
        <v>935</v>
      </c>
      <c r="B291" s="38" t="s">
        <v>202</v>
      </c>
      <c r="C291" s="166">
        <v>100</v>
      </c>
      <c r="D291" s="50">
        <v>25</v>
      </c>
      <c r="E291" s="50">
        <v>170</v>
      </c>
      <c r="F291" s="50">
        <v>107</v>
      </c>
      <c r="G291" s="50">
        <v>88</v>
      </c>
      <c r="H291" s="50">
        <v>1612</v>
      </c>
      <c r="I291" s="50">
        <v>573</v>
      </c>
      <c r="J291" s="50">
        <v>295</v>
      </c>
      <c r="K291" s="50">
        <v>139</v>
      </c>
      <c r="L291" s="47">
        <v>3109</v>
      </c>
      <c r="M291" s="168">
        <v>876195.00000000012</v>
      </c>
      <c r="N291" s="168">
        <v>232122.5</v>
      </c>
      <c r="O291" s="168">
        <v>1319057.2</v>
      </c>
      <c r="P291" s="168">
        <v>1421814.93</v>
      </c>
      <c r="Q291" s="168">
        <v>375267.19999999995</v>
      </c>
      <c r="R291" s="168">
        <v>1675335.48</v>
      </c>
      <c r="S291" s="168">
        <v>1187479.47</v>
      </c>
      <c r="T291" s="168">
        <v>1711805.3499999999</v>
      </c>
      <c r="U291" s="168">
        <v>2792861.67</v>
      </c>
      <c r="V291" s="221">
        <v>11591938.800000001</v>
      </c>
    </row>
    <row r="292" spans="1:22" x14ac:dyDescent="0.25">
      <c r="A292" s="157">
        <v>936</v>
      </c>
      <c r="B292" s="38" t="s">
        <v>378</v>
      </c>
      <c r="C292" s="166">
        <v>238</v>
      </c>
      <c r="D292" s="50">
        <v>57</v>
      </c>
      <c r="E292" s="50">
        <v>354</v>
      </c>
      <c r="F292" s="50">
        <v>193</v>
      </c>
      <c r="G292" s="50">
        <v>200</v>
      </c>
      <c r="H292" s="50">
        <v>3087</v>
      </c>
      <c r="I292" s="50">
        <v>1293</v>
      </c>
      <c r="J292" s="50">
        <v>743</v>
      </c>
      <c r="K292" s="50">
        <v>379</v>
      </c>
      <c r="L292" s="47">
        <v>6544</v>
      </c>
      <c r="M292" s="168">
        <v>2085344.1</v>
      </c>
      <c r="N292" s="168">
        <v>529239.29999999993</v>
      </c>
      <c r="O292" s="168">
        <v>2746742.64</v>
      </c>
      <c r="P292" s="168">
        <v>2564582.0699999998</v>
      </c>
      <c r="Q292" s="168">
        <v>852879.99999999988</v>
      </c>
      <c r="R292" s="168">
        <v>3208288.23</v>
      </c>
      <c r="S292" s="168">
        <v>2679600.27</v>
      </c>
      <c r="T292" s="168">
        <v>4311428.3899999997</v>
      </c>
      <c r="U292" s="168">
        <v>7615068.8699999992</v>
      </c>
      <c r="V292" s="221">
        <v>26593173.869999997</v>
      </c>
    </row>
    <row r="293" spans="1:22" x14ac:dyDescent="0.25">
      <c r="A293" s="157">
        <v>946</v>
      </c>
      <c r="B293" s="38" t="s">
        <v>379</v>
      </c>
      <c r="C293" s="166">
        <v>438</v>
      </c>
      <c r="D293" s="50">
        <v>66</v>
      </c>
      <c r="E293" s="50">
        <v>487</v>
      </c>
      <c r="F293" s="50">
        <v>206</v>
      </c>
      <c r="G293" s="50">
        <v>211</v>
      </c>
      <c r="H293" s="50">
        <v>3358</v>
      </c>
      <c r="I293" s="50">
        <v>885</v>
      </c>
      <c r="J293" s="50">
        <v>525</v>
      </c>
      <c r="K293" s="50">
        <v>285</v>
      </c>
      <c r="L293" s="47">
        <v>6461</v>
      </c>
      <c r="M293" s="168">
        <v>3837734.1</v>
      </c>
      <c r="N293" s="168">
        <v>612803.4</v>
      </c>
      <c r="O293" s="168">
        <v>3778710.92</v>
      </c>
      <c r="P293" s="168">
        <v>2737325.94</v>
      </c>
      <c r="Q293" s="168">
        <v>899788.39999999991</v>
      </c>
      <c r="R293" s="168">
        <v>3489935.82</v>
      </c>
      <c r="S293" s="168">
        <v>1834065.15</v>
      </c>
      <c r="T293" s="168">
        <v>3046433.25</v>
      </c>
      <c r="U293" s="168">
        <v>5726371.0499999998</v>
      </c>
      <c r="V293" s="221">
        <v>25963168.030000001</v>
      </c>
    </row>
    <row r="294" spans="1:22" x14ac:dyDescent="0.25">
      <c r="A294" s="157">
        <v>976</v>
      </c>
      <c r="B294" s="38" t="s">
        <v>380</v>
      </c>
      <c r="C294" s="166">
        <v>120</v>
      </c>
      <c r="D294" s="50">
        <v>31</v>
      </c>
      <c r="E294" s="50">
        <v>186</v>
      </c>
      <c r="F294" s="50">
        <v>96</v>
      </c>
      <c r="G294" s="50">
        <v>112</v>
      </c>
      <c r="H294" s="50">
        <v>1898</v>
      </c>
      <c r="I294" s="50">
        <v>763</v>
      </c>
      <c r="J294" s="50">
        <v>467</v>
      </c>
      <c r="K294" s="50">
        <v>245</v>
      </c>
      <c r="L294" s="47">
        <v>3918</v>
      </c>
      <c r="M294" s="168">
        <v>1051434</v>
      </c>
      <c r="N294" s="168">
        <v>287831.89999999997</v>
      </c>
      <c r="O294" s="168">
        <v>1443203.76</v>
      </c>
      <c r="P294" s="168">
        <v>1275647.04</v>
      </c>
      <c r="Q294" s="168">
        <v>477612.79999999993</v>
      </c>
      <c r="R294" s="168">
        <v>1972572.42</v>
      </c>
      <c r="S294" s="168">
        <v>1581233.5699999998</v>
      </c>
      <c r="T294" s="168">
        <v>2709874.9099999997</v>
      </c>
      <c r="U294" s="168">
        <v>4922669.8499999996</v>
      </c>
      <c r="V294" s="221">
        <v>15722080.25</v>
      </c>
    </row>
    <row r="295" spans="1:22" x14ac:dyDescent="0.25">
      <c r="A295" s="157">
        <v>977</v>
      </c>
      <c r="B295" s="38" t="s">
        <v>203</v>
      </c>
      <c r="C295" s="166">
        <v>1233</v>
      </c>
      <c r="D295" s="50">
        <v>228</v>
      </c>
      <c r="E295" s="50">
        <v>1365</v>
      </c>
      <c r="F295" s="50">
        <v>626</v>
      </c>
      <c r="G295" s="50">
        <v>587</v>
      </c>
      <c r="H295" s="50">
        <v>8184</v>
      </c>
      <c r="I295" s="50">
        <v>1762</v>
      </c>
      <c r="J295" s="50">
        <v>885</v>
      </c>
      <c r="K295" s="50">
        <v>385</v>
      </c>
      <c r="L295" s="47">
        <v>15255</v>
      </c>
      <c r="M295" s="168">
        <v>10803484.350000001</v>
      </c>
      <c r="N295" s="168">
        <v>2116957.1999999997</v>
      </c>
      <c r="O295" s="168">
        <v>10591253.4</v>
      </c>
      <c r="P295" s="168">
        <v>8318281.7400000002</v>
      </c>
      <c r="Q295" s="168">
        <v>2503202.7999999998</v>
      </c>
      <c r="R295" s="168">
        <v>8505549.3599999994</v>
      </c>
      <c r="S295" s="168">
        <v>3651551.1799999997</v>
      </c>
      <c r="T295" s="168">
        <v>5135416.05</v>
      </c>
      <c r="U295" s="168">
        <v>7735624.0499999998</v>
      </c>
      <c r="V295" s="221">
        <v>59361320.129999995</v>
      </c>
    </row>
    <row r="296" spans="1:22" x14ac:dyDescent="0.25">
      <c r="A296" s="157">
        <v>980</v>
      </c>
      <c r="B296" s="38" t="s">
        <v>204</v>
      </c>
      <c r="C296" s="166">
        <v>2462</v>
      </c>
      <c r="D296" s="50">
        <v>493</v>
      </c>
      <c r="E296" s="50">
        <v>3104</v>
      </c>
      <c r="F296" s="50">
        <v>1449</v>
      </c>
      <c r="G296" s="50">
        <v>1309</v>
      </c>
      <c r="H296" s="50">
        <v>18453</v>
      </c>
      <c r="I296" s="50">
        <v>3554</v>
      </c>
      <c r="J296" s="50">
        <v>1799</v>
      </c>
      <c r="K296" s="50">
        <v>631</v>
      </c>
      <c r="L296" s="47">
        <v>33254</v>
      </c>
      <c r="M296" s="168">
        <v>21571920.900000002</v>
      </c>
      <c r="N296" s="168">
        <v>4577455.7</v>
      </c>
      <c r="O296" s="168">
        <v>24084432.640000001</v>
      </c>
      <c r="P296" s="168">
        <v>19254297.509999998</v>
      </c>
      <c r="Q296" s="168">
        <v>5582099.5999999996</v>
      </c>
      <c r="R296" s="168">
        <v>19178018.370000001</v>
      </c>
      <c r="S296" s="168">
        <v>7365274.0599999996</v>
      </c>
      <c r="T296" s="168">
        <v>10439111.27</v>
      </c>
      <c r="U296" s="168">
        <v>12678386.43</v>
      </c>
      <c r="V296" s="221">
        <v>124730996.47999999</v>
      </c>
    </row>
    <row r="297" spans="1:22" x14ac:dyDescent="0.25">
      <c r="A297" s="157">
        <v>981</v>
      </c>
      <c r="B297" s="38" t="s">
        <v>205</v>
      </c>
      <c r="C297" s="166">
        <v>89</v>
      </c>
      <c r="D297" s="50">
        <v>22</v>
      </c>
      <c r="E297" s="50">
        <v>128</v>
      </c>
      <c r="F297" s="50">
        <v>84</v>
      </c>
      <c r="G297" s="50">
        <v>72</v>
      </c>
      <c r="H297" s="50">
        <v>1279</v>
      </c>
      <c r="I297" s="50">
        <v>395</v>
      </c>
      <c r="J297" s="50">
        <v>183</v>
      </c>
      <c r="K297" s="50">
        <v>91</v>
      </c>
      <c r="L297" s="47">
        <v>2343</v>
      </c>
      <c r="M297" s="168">
        <v>779813.55</v>
      </c>
      <c r="N297" s="168">
        <v>204267.8</v>
      </c>
      <c r="O297" s="168">
        <v>993172.47999999998</v>
      </c>
      <c r="P297" s="168">
        <v>1116191.1599999999</v>
      </c>
      <c r="Q297" s="168">
        <v>307036.79999999999</v>
      </c>
      <c r="R297" s="168">
        <v>1329251.9099999999</v>
      </c>
      <c r="S297" s="168">
        <v>818594.04999999993</v>
      </c>
      <c r="T297" s="168">
        <v>1061899.5899999999</v>
      </c>
      <c r="U297" s="168">
        <v>1828420.23</v>
      </c>
      <c r="V297" s="221">
        <v>8438647.5700000003</v>
      </c>
    </row>
    <row r="298" spans="1:22" x14ac:dyDescent="0.25">
      <c r="A298" s="157">
        <v>989</v>
      </c>
      <c r="B298" s="38" t="s">
        <v>381</v>
      </c>
      <c r="C298" s="166">
        <v>251</v>
      </c>
      <c r="D298" s="50">
        <v>53</v>
      </c>
      <c r="E298" s="50">
        <v>356</v>
      </c>
      <c r="F298" s="50">
        <v>181</v>
      </c>
      <c r="G298" s="50">
        <v>194</v>
      </c>
      <c r="H298" s="50">
        <v>2772</v>
      </c>
      <c r="I298" s="50">
        <v>1064</v>
      </c>
      <c r="J298" s="50">
        <v>525</v>
      </c>
      <c r="K298" s="50">
        <v>220</v>
      </c>
      <c r="L298" s="47">
        <v>5616</v>
      </c>
      <c r="M298" s="168">
        <v>2199249.4500000002</v>
      </c>
      <c r="N298" s="168">
        <v>492099.69999999995</v>
      </c>
      <c r="O298" s="168">
        <v>2762260.96</v>
      </c>
      <c r="P298" s="168">
        <v>2405126.19</v>
      </c>
      <c r="Q298" s="168">
        <v>827293.6</v>
      </c>
      <c r="R298" s="168">
        <v>2880911.88</v>
      </c>
      <c r="S298" s="168">
        <v>2205022.96</v>
      </c>
      <c r="T298" s="168">
        <v>3046433.25</v>
      </c>
      <c r="U298" s="168">
        <v>4420356.5999999996</v>
      </c>
      <c r="V298" s="221">
        <v>21238754.590000004</v>
      </c>
    </row>
    <row r="299" spans="1:22" x14ac:dyDescent="0.25">
      <c r="A299" s="157">
        <v>992</v>
      </c>
      <c r="B299" s="38" t="s">
        <v>206</v>
      </c>
      <c r="C299" s="166">
        <v>975</v>
      </c>
      <c r="D299" s="50">
        <v>205</v>
      </c>
      <c r="E299" s="50">
        <v>1327</v>
      </c>
      <c r="F299" s="50">
        <v>680</v>
      </c>
      <c r="G299" s="50">
        <v>675</v>
      </c>
      <c r="H299" s="50">
        <v>9842</v>
      </c>
      <c r="I299" s="50">
        <v>2927</v>
      </c>
      <c r="J299" s="50">
        <v>1580</v>
      </c>
      <c r="K299" s="50">
        <v>554</v>
      </c>
      <c r="L299" s="47">
        <v>18765</v>
      </c>
      <c r="M299" s="168">
        <v>8542901.25</v>
      </c>
      <c r="N299" s="168">
        <v>1903404.5</v>
      </c>
      <c r="O299" s="168">
        <v>10296405.32</v>
      </c>
      <c r="P299" s="168">
        <v>9035833.1999999993</v>
      </c>
      <c r="Q299" s="168">
        <v>2878469.9999999995</v>
      </c>
      <c r="R299" s="168">
        <v>10228692.18</v>
      </c>
      <c r="S299" s="168">
        <v>6065885.5299999993</v>
      </c>
      <c r="T299" s="168">
        <v>9168313.3999999985</v>
      </c>
      <c r="U299" s="168">
        <v>11131261.619999999</v>
      </c>
      <c r="V299" s="221">
        <v>69251167</v>
      </c>
    </row>
    <row r="303" spans="1:22" x14ac:dyDescent="0.25">
      <c r="C303" s="162"/>
    </row>
    <row r="304" spans="1:22" x14ac:dyDescent="0.25">
      <c r="C304" s="50"/>
      <c r="D304" s="50"/>
      <c r="E304" s="50"/>
      <c r="F304" s="50"/>
      <c r="G304" s="50"/>
      <c r="H304" s="50"/>
      <c r="I304" s="50"/>
      <c r="J304" s="50"/>
      <c r="K304" s="50"/>
    </row>
    <row r="305" spans="3:11" x14ac:dyDescent="0.25">
      <c r="C305" s="162"/>
    </row>
    <row r="306" spans="3:11" x14ac:dyDescent="0.25">
      <c r="C306" s="50"/>
      <c r="D306" s="50"/>
      <c r="E306" s="50"/>
      <c r="F306" s="50"/>
      <c r="G306" s="50"/>
      <c r="H306" s="50"/>
      <c r="I306" s="50"/>
      <c r="J306" s="50"/>
      <c r="K306" s="50"/>
    </row>
  </sheetData>
  <pageMargins left="0.31496062992125984" right="0.31496062992125984" top="0.55118110236220474" bottom="0.55118110236220474" header="0.31496062992125984" footer="0.31496062992125984"/>
  <pageSetup paperSize="9" scale="65" orientation="landscape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5"/>
  <sheetViews>
    <sheetView zoomScale="70" zoomScaleNormal="70" workbookViewId="0">
      <pane xSplit="2" ySplit="11" topLeftCell="C12" activePane="bottomRight" state="frozen"/>
      <selection activeCell="G29" sqref="G29"/>
      <selection pane="topRight" activeCell="G29" sqref="G29"/>
      <selection pane="bottomLeft" activeCell="G29" sqref="G29"/>
      <selection pane="bottomRight" activeCell="W2" sqref="W2"/>
    </sheetView>
  </sheetViews>
  <sheetFormatPr defaultRowHeight="15" x14ac:dyDescent="0.25"/>
  <cols>
    <col min="1" max="1" width="20" style="100" customWidth="1"/>
    <col min="2" max="2" width="23.625" style="182" customWidth="1"/>
    <col min="3" max="3" width="17.5" style="170" customWidth="1"/>
    <col min="4" max="4" width="22" style="162" customWidth="1"/>
    <col min="5" max="5" width="12.625" style="162" customWidth="1"/>
    <col min="6" max="6" width="11.125" style="162" customWidth="1"/>
    <col min="7" max="7" width="17.375" style="51" customWidth="1"/>
    <col min="8" max="8" width="16.625" style="184" bestFit="1" customWidth="1"/>
    <col min="9" max="9" width="13" style="184" bestFit="1" customWidth="1"/>
    <col min="10" max="10" width="18.125" style="186" bestFit="1" customWidth="1"/>
    <col min="11" max="11" width="13.375" style="15" customWidth="1"/>
    <col min="12" max="12" width="14.625" style="184" customWidth="1"/>
    <col min="13" max="13" width="17.625" style="184" customWidth="1"/>
    <col min="14" max="14" width="16.125" style="51" customWidth="1"/>
    <col min="15" max="15" width="16.875" style="112" customWidth="1"/>
    <col min="16" max="16" width="18.625" style="184" customWidth="1"/>
    <col min="17" max="17" width="11.625" style="184" bestFit="1" customWidth="1"/>
    <col min="18" max="18" width="22.5" style="184" bestFit="1" customWidth="1"/>
    <col min="19" max="19" width="17.625" style="51" customWidth="1"/>
    <col min="20" max="20" width="15.125" style="51" customWidth="1"/>
    <col min="21" max="21" width="22.375" style="189" customWidth="1"/>
    <col min="22" max="22" width="14.375" style="100" customWidth="1"/>
    <col min="23" max="23" width="15" style="197" customWidth="1"/>
    <col min="24" max="24" width="17.625" style="42" bestFit="1" customWidth="1"/>
    <col min="25" max="25" width="17.125" style="42" bestFit="1" customWidth="1"/>
    <col min="26" max="26" width="17.625" style="42" bestFit="1" customWidth="1"/>
    <col min="27" max="27" width="17.125" style="42" bestFit="1" customWidth="1"/>
    <col min="28" max="28" width="20.625" style="42" bestFit="1" customWidth="1"/>
    <col min="29" max="29" width="11.125" style="42" bestFit="1" customWidth="1"/>
    <col min="30" max="30" width="20.125" style="190" bestFit="1" customWidth="1"/>
    <col min="31" max="31" width="22.625" style="42" bestFit="1" customWidth="1"/>
    <col min="32" max="32" width="18.625" style="42" bestFit="1" customWidth="1"/>
    <col min="33" max="33" width="16" style="216" bestFit="1" customWidth="1"/>
  </cols>
  <sheetData>
    <row r="1" spans="1:35" ht="23.25" x14ac:dyDescent="0.35">
      <c r="A1" s="496" t="s">
        <v>427</v>
      </c>
      <c r="D1" s="183"/>
      <c r="E1" s="183"/>
      <c r="F1" s="183"/>
      <c r="I1" s="185"/>
      <c r="U1" s="15"/>
      <c r="AG1" s="195"/>
      <c r="AI1" s="113"/>
    </row>
    <row r="2" spans="1:35" x14ac:dyDescent="0.25">
      <c r="A2" s="182" t="s">
        <v>403</v>
      </c>
      <c r="C2" s="187"/>
      <c r="D2" s="188"/>
      <c r="E2" s="188"/>
      <c r="F2" s="188"/>
      <c r="AG2" s="195"/>
    </row>
    <row r="3" spans="1:35" x14ac:dyDescent="0.25">
      <c r="A3" s="182" t="s">
        <v>291</v>
      </c>
      <c r="B3" s="235">
        <f>COUNT(C13:C305)</f>
        <v>293</v>
      </c>
      <c r="F3" s="191"/>
      <c r="I3" s="192"/>
      <c r="J3" s="191"/>
      <c r="K3" s="191"/>
      <c r="N3" s="191"/>
      <c r="R3" s="193"/>
      <c r="S3" s="193"/>
      <c r="T3" s="193"/>
      <c r="U3" s="159"/>
      <c r="V3" s="213"/>
      <c r="AF3" s="233"/>
      <c r="AG3" s="195"/>
    </row>
    <row r="4" spans="1:35" x14ac:dyDescent="0.25">
      <c r="A4" s="182" t="s">
        <v>428</v>
      </c>
      <c r="B4" s="182" t="s">
        <v>433</v>
      </c>
      <c r="G4" s="162"/>
      <c r="I4" s="192"/>
      <c r="K4" s="31"/>
      <c r="W4" s="488" t="s">
        <v>415</v>
      </c>
      <c r="X4" s="234"/>
      <c r="Y4" s="234"/>
      <c r="Z4" s="234"/>
      <c r="AA4" s="234"/>
      <c r="AB4" s="234"/>
      <c r="AC4" s="234"/>
      <c r="AD4" s="234"/>
      <c r="AE4" s="234"/>
      <c r="AG4" s="195"/>
    </row>
    <row r="5" spans="1:35" ht="28.5" x14ac:dyDescent="0.25">
      <c r="A5" s="100" t="s">
        <v>429</v>
      </c>
      <c r="B5" s="100" t="s">
        <v>434</v>
      </c>
      <c r="F5" s="51"/>
      <c r="H5" s="178"/>
      <c r="I5" s="178"/>
      <c r="J5" s="195"/>
      <c r="L5" s="178"/>
      <c r="M5" s="178"/>
      <c r="O5" s="164"/>
      <c r="P5" s="178"/>
      <c r="Q5" s="178"/>
      <c r="R5" s="178"/>
      <c r="U5" s="196"/>
      <c r="V5" s="199"/>
      <c r="W5" s="263" t="s">
        <v>458</v>
      </c>
      <c r="X5" s="279" t="s">
        <v>460</v>
      </c>
      <c r="Y5" s="279" t="s">
        <v>461</v>
      </c>
      <c r="Z5" s="279" t="s">
        <v>462</v>
      </c>
      <c r="AA5" s="279" t="s">
        <v>463</v>
      </c>
      <c r="AB5" s="279" t="s">
        <v>464</v>
      </c>
      <c r="AC5" s="279" t="s">
        <v>465</v>
      </c>
      <c r="AD5" s="279" t="s">
        <v>466</v>
      </c>
      <c r="AE5" s="279" t="s">
        <v>467</v>
      </c>
      <c r="AF5" s="194"/>
      <c r="AG5" s="195"/>
    </row>
    <row r="6" spans="1:35" x14ac:dyDescent="0.25">
      <c r="A6" s="100" t="s">
        <v>430</v>
      </c>
      <c r="B6" s="100" t="s">
        <v>435</v>
      </c>
      <c r="H6" s="178"/>
      <c r="I6" s="178"/>
      <c r="J6" s="195"/>
      <c r="L6" s="178"/>
      <c r="M6" s="178"/>
      <c r="O6" s="164"/>
      <c r="P6" s="178"/>
      <c r="Q6" s="178"/>
      <c r="R6" s="178"/>
      <c r="U6" s="196"/>
      <c r="V6" s="199"/>
      <c r="W6" s="244">
        <v>1203.96</v>
      </c>
      <c r="X6" s="236">
        <v>93.57</v>
      </c>
      <c r="Y6" s="236">
        <v>288.45999999999998</v>
      </c>
      <c r="Z6" s="236">
        <v>288.45999999999998</v>
      </c>
      <c r="AA6" s="236">
        <v>2026.18</v>
      </c>
      <c r="AB6" s="236">
        <v>40.75</v>
      </c>
      <c r="AC6" s="236">
        <v>397.03</v>
      </c>
      <c r="AD6" s="236">
        <v>290.44</v>
      </c>
      <c r="AE6" s="236">
        <v>414.19</v>
      </c>
      <c r="AF6" s="198"/>
      <c r="AG6" s="195"/>
    </row>
    <row r="7" spans="1:35" x14ac:dyDescent="0.25">
      <c r="A7" s="100" t="s">
        <v>431</v>
      </c>
      <c r="B7" s="211" t="s">
        <v>436</v>
      </c>
      <c r="F7" s="51"/>
      <c r="J7" s="195"/>
      <c r="L7" s="178"/>
      <c r="M7" s="178"/>
      <c r="O7" s="51"/>
      <c r="P7" s="178"/>
      <c r="V7" s="178"/>
      <c r="AG7" s="198"/>
    </row>
    <row r="8" spans="1:35" s="180" customFormat="1" ht="14.25" x14ac:dyDescent="0.2">
      <c r="A8" s="100" t="s">
        <v>432</v>
      </c>
      <c r="B8" s="212" t="s">
        <v>437</v>
      </c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8"/>
      <c r="R8" s="237"/>
      <c r="S8" s="237"/>
      <c r="T8" s="237"/>
      <c r="U8" s="237"/>
      <c r="V8" s="237"/>
      <c r="W8" s="239"/>
      <c r="X8" s="237"/>
      <c r="Y8" s="237"/>
      <c r="Z8" s="237"/>
      <c r="AA8" s="237"/>
      <c r="AB8" s="237"/>
      <c r="AC8" s="237"/>
      <c r="AD8" s="237"/>
      <c r="AE8" s="237"/>
      <c r="AF8" s="237"/>
      <c r="AG8" s="240"/>
      <c r="AH8" s="181"/>
    </row>
    <row r="9" spans="1:35" s="180" customFormat="1" ht="14.25" x14ac:dyDescent="0.2">
      <c r="A9" s="242"/>
      <c r="B9" s="243"/>
      <c r="C9" s="225"/>
      <c r="D9" s="225"/>
      <c r="E9" s="225"/>
      <c r="F9" s="225"/>
      <c r="G9" s="225"/>
      <c r="H9" s="225"/>
      <c r="I9" s="225"/>
      <c r="J9" s="225"/>
      <c r="K9" s="225"/>
      <c r="L9" s="226" t="s">
        <v>447</v>
      </c>
      <c r="M9" s="225"/>
      <c r="N9" s="225"/>
      <c r="O9" s="225"/>
      <c r="P9" s="225"/>
      <c r="Q9" s="227"/>
      <c r="R9" s="225"/>
      <c r="S9" s="225"/>
      <c r="T9" s="225"/>
      <c r="U9" s="228" t="s">
        <v>447</v>
      </c>
      <c r="V9" s="225"/>
      <c r="W9" s="222"/>
      <c r="X9" s="223"/>
      <c r="Y9" s="223"/>
      <c r="Z9" s="223"/>
      <c r="AA9" s="223"/>
      <c r="AB9" s="223"/>
      <c r="AC9" s="223"/>
      <c r="AD9" s="223"/>
      <c r="AE9" s="223"/>
      <c r="AF9" s="223"/>
      <c r="AG9" s="224"/>
      <c r="AH9" s="181"/>
    </row>
    <row r="10" spans="1:35" s="38" customFormat="1" x14ac:dyDescent="0.25">
      <c r="A10" s="230"/>
      <c r="B10" s="230"/>
      <c r="C10" s="229" t="s">
        <v>438</v>
      </c>
      <c r="D10" s="230"/>
      <c r="E10" s="230"/>
      <c r="F10" s="230"/>
      <c r="G10" s="230"/>
      <c r="H10" s="230"/>
      <c r="I10" s="230"/>
      <c r="J10" s="230"/>
      <c r="K10" s="230"/>
      <c r="L10" s="231">
        <f>MIN(L13:L305)</f>
        <v>2.9433406916850625E-3</v>
      </c>
      <c r="M10" s="230"/>
      <c r="N10" s="230"/>
      <c r="O10" s="230"/>
      <c r="P10" s="230"/>
      <c r="Q10" s="230"/>
      <c r="R10" s="230"/>
      <c r="S10" s="230"/>
      <c r="T10" s="230"/>
      <c r="U10" s="232">
        <f>MIN(U13:U305)</f>
        <v>5.4678692220969563E-2</v>
      </c>
      <c r="V10" s="230"/>
      <c r="W10" s="217" t="s">
        <v>459</v>
      </c>
      <c r="X10" s="218"/>
      <c r="Y10" s="218"/>
      <c r="Z10" s="218"/>
      <c r="AA10" s="218"/>
      <c r="AB10" s="218"/>
      <c r="AC10" s="218"/>
      <c r="AD10" s="218"/>
      <c r="AE10" s="218"/>
      <c r="AF10" s="218"/>
      <c r="AG10" s="219"/>
    </row>
    <row r="11" spans="1:35" s="274" customFormat="1" ht="57" x14ac:dyDescent="0.2">
      <c r="A11" s="276" t="s">
        <v>292</v>
      </c>
      <c r="B11" s="274" t="s">
        <v>293</v>
      </c>
      <c r="C11" s="277" t="s">
        <v>294</v>
      </c>
      <c r="D11" s="275" t="s">
        <v>439</v>
      </c>
      <c r="E11" s="276" t="s">
        <v>440</v>
      </c>
      <c r="F11" s="276" t="s">
        <v>441</v>
      </c>
      <c r="G11" s="276" t="s">
        <v>442</v>
      </c>
      <c r="H11" s="276" t="s">
        <v>443</v>
      </c>
      <c r="I11" s="276" t="s">
        <v>428</v>
      </c>
      <c r="J11" s="278" t="s">
        <v>444</v>
      </c>
      <c r="K11" s="278" t="s">
        <v>445</v>
      </c>
      <c r="L11" s="276" t="s">
        <v>446</v>
      </c>
      <c r="M11" s="276" t="s">
        <v>448</v>
      </c>
      <c r="N11" s="276" t="s">
        <v>449</v>
      </c>
      <c r="O11" s="267" t="s">
        <v>450</v>
      </c>
      <c r="P11" s="276" t="s">
        <v>451</v>
      </c>
      <c r="Q11" s="487" t="s">
        <v>452</v>
      </c>
      <c r="R11" s="276" t="s">
        <v>453</v>
      </c>
      <c r="S11" s="276" t="s">
        <v>454</v>
      </c>
      <c r="T11" s="276" t="s">
        <v>455</v>
      </c>
      <c r="U11" s="274" t="s">
        <v>456</v>
      </c>
      <c r="V11" s="276" t="s">
        <v>457</v>
      </c>
      <c r="W11" s="263" t="s">
        <v>458</v>
      </c>
      <c r="X11" s="279" t="s">
        <v>460</v>
      </c>
      <c r="Y11" s="279" t="s">
        <v>461</v>
      </c>
      <c r="Z11" s="279" t="s">
        <v>462</v>
      </c>
      <c r="AA11" s="279" t="s">
        <v>463</v>
      </c>
      <c r="AB11" s="279" t="s">
        <v>464</v>
      </c>
      <c r="AC11" s="279" t="s">
        <v>465</v>
      </c>
      <c r="AD11" s="279" t="s">
        <v>466</v>
      </c>
      <c r="AE11" s="279" t="s">
        <v>467</v>
      </c>
      <c r="AF11" s="280" t="s">
        <v>468</v>
      </c>
      <c r="AG11" s="281" t="s">
        <v>469</v>
      </c>
    </row>
    <row r="12" spans="1:35" s="54" customFormat="1" x14ac:dyDescent="0.25">
      <c r="B12" s="182" t="s">
        <v>400</v>
      </c>
      <c r="C12" s="167">
        <f>SUM(C13:C305)</f>
        <v>5495408</v>
      </c>
      <c r="D12" s="200">
        <v>1</v>
      </c>
      <c r="E12" s="50">
        <f>SUM(E13:E305)</f>
        <v>239737</v>
      </c>
      <c r="F12" s="50">
        <f>SUM(F13:F305)</f>
        <v>2608908</v>
      </c>
      <c r="G12" s="201">
        <f>E12/F12</f>
        <v>9.1891703348680756E-2</v>
      </c>
      <c r="H12" s="202">
        <f t="shared" ref="H12" si="0">G12/$G$12</f>
        <v>1</v>
      </c>
      <c r="I12" s="178"/>
      <c r="J12" s="195">
        <f>SUM(J13:J305)</f>
        <v>262092</v>
      </c>
      <c r="K12" s="31">
        <f>SUM(K13:K305)</f>
        <v>410023</v>
      </c>
      <c r="L12" s="199">
        <f>K12/C12</f>
        <v>7.4611930542736779E-2</v>
      </c>
      <c r="M12" s="178"/>
      <c r="N12" s="15">
        <f>SUM(N13:N305)</f>
        <v>302378.80999999988</v>
      </c>
      <c r="O12" s="203">
        <f>C12/N12</f>
        <v>18.173918999152097</v>
      </c>
      <c r="P12" s="204">
        <f t="shared" ref="P12" si="1">$O$12/O12</f>
        <v>1</v>
      </c>
      <c r="Q12" s="178"/>
      <c r="R12" s="195">
        <f>SUM(R13:R305)</f>
        <v>33484</v>
      </c>
      <c r="S12" s="15">
        <f>SUM(S13:S305)</f>
        <v>1718465</v>
      </c>
      <c r="T12" s="15">
        <f>SUM(T13:T305)</f>
        <v>229412</v>
      </c>
      <c r="U12" s="196">
        <f>T12/S12</f>
        <v>0.13349820915759122</v>
      </c>
      <c r="V12" s="214"/>
      <c r="W12" s="205">
        <f>SUM(W13:W305)</f>
        <v>6616251415.6799974</v>
      </c>
      <c r="X12" s="195">
        <f>SUM(X13:X305)</f>
        <v>515588892.3192029</v>
      </c>
      <c r="Y12" s="195">
        <f t="shared" ref="Y12:AF12" si="2">SUM(Y13:Y305)</f>
        <v>37279364.637199998</v>
      </c>
      <c r="Z12" s="195">
        <f t="shared" si="2"/>
        <v>66071676.461999997</v>
      </c>
      <c r="AA12" s="195">
        <f t="shared" si="2"/>
        <v>798007228.39036047</v>
      </c>
      <c r="AB12" s="195">
        <f t="shared" si="2"/>
        <v>202557153.55258486</v>
      </c>
      <c r="AC12" s="195">
        <f t="shared" si="2"/>
        <v>14720681.309999999</v>
      </c>
      <c r="AD12" s="195">
        <f t="shared" si="2"/>
        <v>9725092.959999999</v>
      </c>
      <c r="AE12" s="195">
        <f t="shared" si="2"/>
        <v>177218971.44435525</v>
      </c>
      <c r="AF12" s="195">
        <f t="shared" si="2"/>
        <v>1821169061.0757031</v>
      </c>
      <c r="AG12" s="215">
        <f>SUM(AG13:AG305)</f>
        <v>8437420476.7557049</v>
      </c>
      <c r="AH12" s="115"/>
    </row>
    <row r="13" spans="1:35" s="54" customFormat="1" x14ac:dyDescent="0.25">
      <c r="A13" s="100">
        <v>5</v>
      </c>
      <c r="B13" s="38" t="s">
        <v>1</v>
      </c>
      <c r="C13" s="166">
        <v>9562</v>
      </c>
      <c r="D13" s="206">
        <v>1.3799755578364208</v>
      </c>
      <c r="E13" s="50">
        <v>289</v>
      </c>
      <c r="F13" s="50">
        <v>3979</v>
      </c>
      <c r="G13" s="201">
        <v>7.2631314400603164E-2</v>
      </c>
      <c r="H13" s="204">
        <v>0.79040121962921361</v>
      </c>
      <c r="I13" s="184">
        <v>0</v>
      </c>
      <c r="J13" s="186">
        <v>12</v>
      </c>
      <c r="K13" s="15">
        <v>254</v>
      </c>
      <c r="L13" s="207">
        <v>2.656348044342188E-2</v>
      </c>
      <c r="M13" s="204">
        <v>2.3620139751736817E-2</v>
      </c>
      <c r="N13" s="209">
        <v>1008.83</v>
      </c>
      <c r="O13" s="208">
        <v>9.4783065531358108</v>
      </c>
      <c r="P13" s="204">
        <v>1.9174225793677693</v>
      </c>
      <c r="Q13" s="184">
        <v>0</v>
      </c>
      <c r="R13" s="184">
        <v>0</v>
      </c>
      <c r="S13" s="15">
        <v>2395</v>
      </c>
      <c r="T13" s="15">
        <v>289</v>
      </c>
      <c r="U13" s="189">
        <v>0.12066805845511483</v>
      </c>
      <c r="V13" s="214">
        <v>6.5989366234145266E-2</v>
      </c>
      <c r="W13" s="210">
        <v>15886645.032922992</v>
      </c>
      <c r="X13" s="190">
        <v>707184.88635818614</v>
      </c>
      <c r="Y13" s="190">
        <v>0</v>
      </c>
      <c r="Z13" s="190">
        <v>0</v>
      </c>
      <c r="AA13" s="190">
        <v>457624.45683590876</v>
      </c>
      <c r="AB13" s="190">
        <v>747126.58418452041</v>
      </c>
      <c r="AC13" s="190">
        <v>0</v>
      </c>
      <c r="AD13" s="186">
        <v>0</v>
      </c>
      <c r="AE13" s="190">
        <v>261349.88061217824</v>
      </c>
      <c r="AF13" s="190">
        <v>2173285.807990795</v>
      </c>
      <c r="AG13" s="215">
        <v>18059930.840913787</v>
      </c>
    </row>
    <row r="14" spans="1:35" s="54" customFormat="1" x14ac:dyDescent="0.25">
      <c r="A14" s="100">
        <v>9</v>
      </c>
      <c r="B14" s="38" t="s">
        <v>2</v>
      </c>
      <c r="C14" s="166">
        <v>2519</v>
      </c>
      <c r="D14" s="206">
        <v>1.4973786348880964</v>
      </c>
      <c r="E14" s="50">
        <v>79</v>
      </c>
      <c r="F14" s="50">
        <v>1100</v>
      </c>
      <c r="G14" s="201">
        <v>7.1818181818181823E-2</v>
      </c>
      <c r="H14" s="204">
        <v>0.78155240572339313</v>
      </c>
      <c r="I14" s="184">
        <v>0</v>
      </c>
      <c r="J14" s="186">
        <v>5</v>
      </c>
      <c r="K14" s="15">
        <v>21</v>
      </c>
      <c r="L14" s="207">
        <v>8.3366415244144499E-3</v>
      </c>
      <c r="M14" s="204">
        <v>5.3933008327293874E-3</v>
      </c>
      <c r="N14" s="209">
        <v>251.47</v>
      </c>
      <c r="O14" s="208">
        <v>10.017099455203404</v>
      </c>
      <c r="P14" s="204">
        <v>1.8142895636033258</v>
      </c>
      <c r="Q14" s="184">
        <v>0</v>
      </c>
      <c r="R14" s="184">
        <v>0</v>
      </c>
      <c r="S14" s="15">
        <v>651</v>
      </c>
      <c r="T14" s="15">
        <v>83</v>
      </c>
      <c r="U14" s="189">
        <v>0.12749615975422426</v>
      </c>
      <c r="V14" s="214">
        <v>7.2817467533254701E-2</v>
      </c>
      <c r="W14" s="210">
        <v>4541212.8487936193</v>
      </c>
      <c r="X14" s="190">
        <v>184214.11382231195</v>
      </c>
      <c r="Y14" s="190">
        <v>0</v>
      </c>
      <c r="Z14" s="190">
        <v>0</v>
      </c>
      <c r="AA14" s="190">
        <v>27527.123870493007</v>
      </c>
      <c r="AB14" s="190">
        <v>186235.46298670868</v>
      </c>
      <c r="AC14" s="190">
        <v>0</v>
      </c>
      <c r="AD14" s="186">
        <v>0</v>
      </c>
      <c r="AE14" s="190">
        <v>75973.712264671296</v>
      </c>
      <c r="AF14" s="190">
        <v>473950.41294418462</v>
      </c>
      <c r="AG14" s="215">
        <v>5015163.2617378039</v>
      </c>
    </row>
    <row r="15" spans="1:35" s="54" customFormat="1" x14ac:dyDescent="0.25">
      <c r="A15" s="100">
        <v>10</v>
      </c>
      <c r="B15" s="38" t="s">
        <v>3</v>
      </c>
      <c r="C15" s="166">
        <v>11468</v>
      </c>
      <c r="D15" s="206">
        <v>1.4356480258678892</v>
      </c>
      <c r="E15" s="50">
        <v>342</v>
      </c>
      <c r="F15" s="50">
        <v>4845</v>
      </c>
      <c r="G15" s="201">
        <v>7.0588235294117646E-2</v>
      </c>
      <c r="H15" s="204">
        <v>0.76816766608702813</v>
      </c>
      <c r="I15" s="184">
        <v>0</v>
      </c>
      <c r="J15" s="186">
        <v>7</v>
      </c>
      <c r="K15" s="15">
        <v>173</v>
      </c>
      <c r="L15" s="207">
        <v>1.5085455179630275E-2</v>
      </c>
      <c r="M15" s="204">
        <v>1.2142114487945213E-2</v>
      </c>
      <c r="N15" s="209">
        <v>1087.18</v>
      </c>
      <c r="O15" s="208">
        <v>10.548391250758844</v>
      </c>
      <c r="P15" s="204">
        <v>1.7229090737267332</v>
      </c>
      <c r="Q15" s="184">
        <v>0</v>
      </c>
      <c r="R15" s="184">
        <v>0</v>
      </c>
      <c r="S15" s="15">
        <v>3006</v>
      </c>
      <c r="T15" s="15">
        <v>379</v>
      </c>
      <c r="U15" s="189">
        <v>0.12608117099135063</v>
      </c>
      <c r="V15" s="214">
        <v>7.140247877038107E-2</v>
      </c>
      <c r="W15" s="210">
        <v>19822011.358563732</v>
      </c>
      <c r="X15" s="190">
        <v>824290.57957877265</v>
      </c>
      <c r="Y15" s="190">
        <v>0</v>
      </c>
      <c r="Z15" s="190">
        <v>0</v>
      </c>
      <c r="AA15" s="190">
        <v>282136.99212656362</v>
      </c>
      <c r="AB15" s="190">
        <v>805151.59124305076</v>
      </c>
      <c r="AC15" s="190">
        <v>0</v>
      </c>
      <c r="AD15" s="186">
        <v>0</v>
      </c>
      <c r="AE15" s="190">
        <v>339156.84167607658</v>
      </c>
      <c r="AF15" s="190">
        <v>2250736.0046244636</v>
      </c>
      <c r="AG15" s="215">
        <v>22072747.363188196</v>
      </c>
    </row>
    <row r="16" spans="1:35" s="54" customFormat="1" x14ac:dyDescent="0.25">
      <c r="A16" s="100">
        <v>16</v>
      </c>
      <c r="B16" s="38" t="s">
        <v>4</v>
      </c>
      <c r="C16" s="166">
        <v>8083</v>
      </c>
      <c r="D16" s="206">
        <v>1.1832476905169</v>
      </c>
      <c r="E16" s="50">
        <v>298</v>
      </c>
      <c r="F16" s="50">
        <v>3400</v>
      </c>
      <c r="G16" s="201">
        <v>8.7647058823529411E-2</v>
      </c>
      <c r="H16" s="204">
        <v>0.95380818539139334</v>
      </c>
      <c r="I16" s="184">
        <v>0</v>
      </c>
      <c r="J16" s="186">
        <v>14</v>
      </c>
      <c r="K16" s="15">
        <v>172</v>
      </c>
      <c r="L16" s="207">
        <v>2.1279228009402448E-2</v>
      </c>
      <c r="M16" s="204">
        <v>1.8335887317717386E-2</v>
      </c>
      <c r="N16" s="209">
        <v>563.29999999999995</v>
      </c>
      <c r="O16" s="208">
        <v>14.349369785194391</v>
      </c>
      <c r="P16" s="204">
        <v>1.2665308143291323</v>
      </c>
      <c r="Q16" s="184">
        <v>3</v>
      </c>
      <c r="R16" s="184">
        <v>482</v>
      </c>
      <c r="S16" s="15">
        <v>2164</v>
      </c>
      <c r="T16" s="15">
        <v>325</v>
      </c>
      <c r="U16" s="189">
        <v>0.150184842883549</v>
      </c>
      <c r="V16" s="214">
        <v>9.5506150662579434E-2</v>
      </c>
      <c r="W16" s="210">
        <v>11514903.495624218</v>
      </c>
      <c r="X16" s="190">
        <v>721390.22530486842</v>
      </c>
      <c r="Y16" s="190">
        <v>0</v>
      </c>
      <c r="Z16" s="190">
        <v>0</v>
      </c>
      <c r="AA16" s="190">
        <v>300298.06540103012</v>
      </c>
      <c r="AB16" s="190">
        <v>417172.76931806182</v>
      </c>
      <c r="AC16" s="190">
        <v>0</v>
      </c>
      <c r="AD16" s="186">
        <v>139992.07999999999</v>
      </c>
      <c r="AE16" s="190">
        <v>319744.82882453367</v>
      </c>
      <c r="AF16" s="190">
        <v>1898597.968848493</v>
      </c>
      <c r="AG16" s="215">
        <v>13413501.464472711</v>
      </c>
    </row>
    <row r="17" spans="1:33" s="54" customFormat="1" x14ac:dyDescent="0.25">
      <c r="A17" s="100">
        <v>18</v>
      </c>
      <c r="B17" s="38" t="s">
        <v>5</v>
      </c>
      <c r="C17" s="166">
        <v>4943</v>
      </c>
      <c r="D17" s="206">
        <v>0.80833323835982807</v>
      </c>
      <c r="E17" s="50">
        <v>161</v>
      </c>
      <c r="F17" s="50">
        <v>2404</v>
      </c>
      <c r="G17" s="201">
        <v>6.6971713810316136E-2</v>
      </c>
      <c r="H17" s="204">
        <v>0.72881132212985167</v>
      </c>
      <c r="I17" s="184">
        <v>0</v>
      </c>
      <c r="J17" s="186">
        <v>170</v>
      </c>
      <c r="K17" s="15">
        <v>134</v>
      </c>
      <c r="L17" s="207">
        <v>2.7109043091240136E-2</v>
      </c>
      <c r="M17" s="204">
        <v>2.4165702399555074E-2</v>
      </c>
      <c r="N17" s="209">
        <v>212.44</v>
      </c>
      <c r="O17" s="208">
        <v>23.267746187158728</v>
      </c>
      <c r="P17" s="204">
        <v>0.78107775686422642</v>
      </c>
      <c r="Q17" s="184">
        <v>0</v>
      </c>
      <c r="R17" s="184">
        <v>0</v>
      </c>
      <c r="S17" s="15">
        <v>1640</v>
      </c>
      <c r="T17" s="15">
        <v>244</v>
      </c>
      <c r="U17" s="189">
        <v>0.14878048780487804</v>
      </c>
      <c r="V17" s="214">
        <v>9.4101795583908479E-2</v>
      </c>
      <c r="W17" s="210">
        <v>4810531.9777961187</v>
      </c>
      <c r="X17" s="190">
        <v>337087.26915998472</v>
      </c>
      <c r="Y17" s="190">
        <v>0</v>
      </c>
      <c r="Z17" s="190">
        <v>0</v>
      </c>
      <c r="AA17" s="190">
        <v>242029.36285504047</v>
      </c>
      <c r="AB17" s="190">
        <v>157330.34460132977</v>
      </c>
      <c r="AC17" s="190">
        <v>0</v>
      </c>
      <c r="AD17" s="186">
        <v>0</v>
      </c>
      <c r="AE17" s="190">
        <v>192658.48026986001</v>
      </c>
      <c r="AF17" s="190">
        <v>929105.45688621514</v>
      </c>
      <c r="AG17" s="215">
        <v>5739637.4346823338</v>
      </c>
    </row>
    <row r="18" spans="1:33" s="54" customFormat="1" x14ac:dyDescent="0.25">
      <c r="A18" s="100">
        <v>19</v>
      </c>
      <c r="B18" s="38" t="s">
        <v>6</v>
      </c>
      <c r="C18" s="166">
        <v>3941</v>
      </c>
      <c r="D18" s="206">
        <v>0.86412009629544806</v>
      </c>
      <c r="E18" s="50">
        <v>112</v>
      </c>
      <c r="F18" s="50">
        <v>1952</v>
      </c>
      <c r="G18" s="201">
        <v>5.737704918032787E-2</v>
      </c>
      <c r="H18" s="204">
        <v>0.62439858104068546</v>
      </c>
      <c r="I18" s="184">
        <v>0</v>
      </c>
      <c r="J18" s="186">
        <v>27</v>
      </c>
      <c r="K18" s="15">
        <v>104</v>
      </c>
      <c r="L18" s="207">
        <v>2.6389241309312358E-2</v>
      </c>
      <c r="M18" s="204">
        <v>2.3445900617627295E-2</v>
      </c>
      <c r="N18" s="209">
        <v>95.01</v>
      </c>
      <c r="O18" s="208">
        <v>41.479844226923483</v>
      </c>
      <c r="P18" s="204">
        <v>0.43813855470932267</v>
      </c>
      <c r="Q18" s="184">
        <v>0</v>
      </c>
      <c r="R18" s="184">
        <v>0</v>
      </c>
      <c r="S18" s="15">
        <v>1349</v>
      </c>
      <c r="T18" s="15">
        <v>205</v>
      </c>
      <c r="U18" s="189">
        <v>0.15196441808747221</v>
      </c>
      <c r="V18" s="214">
        <v>9.7285725866502651E-2</v>
      </c>
      <c r="W18" s="210">
        <v>4100082.5287064547</v>
      </c>
      <c r="X18" s="190">
        <v>230252.82737345711</v>
      </c>
      <c r="Y18" s="190">
        <v>0</v>
      </c>
      <c r="Z18" s="190">
        <v>0</v>
      </c>
      <c r="AA18" s="190">
        <v>187219.62837380427</v>
      </c>
      <c r="AB18" s="190">
        <v>70363.189797459709</v>
      </c>
      <c r="AC18" s="190">
        <v>0</v>
      </c>
      <c r="AD18" s="186">
        <v>0</v>
      </c>
      <c r="AE18" s="190">
        <v>158801.70747358477</v>
      </c>
      <c r="AF18" s="190">
        <v>646637.3530183062</v>
      </c>
      <c r="AG18" s="215">
        <v>4746719.8817247609</v>
      </c>
    </row>
    <row r="19" spans="1:33" s="54" customFormat="1" x14ac:dyDescent="0.25">
      <c r="A19" s="100">
        <v>20</v>
      </c>
      <c r="B19" s="38" t="s">
        <v>7</v>
      </c>
      <c r="C19" s="166">
        <v>16475</v>
      </c>
      <c r="D19" s="206">
        <v>0.94397469063451289</v>
      </c>
      <c r="E19" s="50">
        <v>592</v>
      </c>
      <c r="F19" s="50">
        <v>7607</v>
      </c>
      <c r="G19" s="201">
        <v>7.7823057710003946E-2</v>
      </c>
      <c r="H19" s="204">
        <v>0.84689971862537261</v>
      </c>
      <c r="I19" s="184">
        <v>0</v>
      </c>
      <c r="J19" s="186">
        <v>31</v>
      </c>
      <c r="K19" s="15">
        <v>372</v>
      </c>
      <c r="L19" s="207">
        <v>2.2579666160849773E-2</v>
      </c>
      <c r="M19" s="204">
        <v>1.963632546916471E-2</v>
      </c>
      <c r="N19" s="209">
        <v>293.26</v>
      </c>
      <c r="O19" s="208">
        <v>56.178817431630634</v>
      </c>
      <c r="P19" s="204">
        <v>0.32350127379006638</v>
      </c>
      <c r="Q19" s="184">
        <v>0</v>
      </c>
      <c r="R19" s="184">
        <v>0</v>
      </c>
      <c r="S19" s="15">
        <v>5409</v>
      </c>
      <c r="T19" s="15">
        <v>669</v>
      </c>
      <c r="U19" s="189">
        <v>0.12368275097060455</v>
      </c>
      <c r="V19" s="214">
        <v>6.9004058749634986E-2</v>
      </c>
      <c r="W19" s="210">
        <v>18723965.486636005</v>
      </c>
      <c r="X19" s="190">
        <v>1305551.5999175115</v>
      </c>
      <c r="Y19" s="190">
        <v>0</v>
      </c>
      <c r="Z19" s="190">
        <v>0</v>
      </c>
      <c r="AA19" s="190">
        <v>655486.37574687274</v>
      </c>
      <c r="AB19" s="190">
        <v>217184.60204192225</v>
      </c>
      <c r="AC19" s="190">
        <v>0</v>
      </c>
      <c r="AD19" s="186">
        <v>0</v>
      </c>
      <c r="AE19" s="190">
        <v>470868.53326559888</v>
      </c>
      <c r="AF19" s="190">
        <v>2649091.1109719053</v>
      </c>
      <c r="AG19" s="215">
        <v>21373056.597607911</v>
      </c>
    </row>
    <row r="20" spans="1:33" s="54" customFormat="1" x14ac:dyDescent="0.25">
      <c r="A20" s="100">
        <v>46</v>
      </c>
      <c r="B20" s="38" t="s">
        <v>8</v>
      </c>
      <c r="C20" s="166">
        <v>1361</v>
      </c>
      <c r="D20" s="206">
        <v>1.4278439799299969</v>
      </c>
      <c r="E20" s="50">
        <v>56</v>
      </c>
      <c r="F20" s="50">
        <v>553</v>
      </c>
      <c r="G20" s="201">
        <v>0.10126582278481013</v>
      </c>
      <c r="H20" s="204">
        <v>1.1020126855256944</v>
      </c>
      <c r="I20" s="184">
        <v>0</v>
      </c>
      <c r="J20" s="186">
        <v>2</v>
      </c>
      <c r="K20" s="15">
        <v>43</v>
      </c>
      <c r="L20" s="207">
        <v>3.1594415870683318E-2</v>
      </c>
      <c r="M20" s="204">
        <v>2.8651075178998255E-2</v>
      </c>
      <c r="N20" s="209">
        <v>305.58</v>
      </c>
      <c r="O20" s="208">
        <v>4.4538255121408472</v>
      </c>
      <c r="P20" s="204">
        <v>4.0805188594863315</v>
      </c>
      <c r="Q20" s="184">
        <v>1</v>
      </c>
      <c r="R20" s="184">
        <v>0</v>
      </c>
      <c r="S20" s="15">
        <v>326</v>
      </c>
      <c r="T20" s="15">
        <v>48</v>
      </c>
      <c r="U20" s="189">
        <v>0.14723926380368099</v>
      </c>
      <c r="V20" s="214">
        <v>9.2560571582711429E-2</v>
      </c>
      <c r="W20" s="210">
        <v>2339650.2388221426</v>
      </c>
      <c r="X20" s="190">
        <v>140339.96002609396</v>
      </c>
      <c r="Y20" s="190">
        <v>0</v>
      </c>
      <c r="Z20" s="190">
        <v>0</v>
      </c>
      <c r="AA20" s="190">
        <v>79009.092523914645</v>
      </c>
      <c r="AB20" s="190">
        <v>226308.63633625658</v>
      </c>
      <c r="AC20" s="190">
        <v>540357.82999999996</v>
      </c>
      <c r="AD20" s="186">
        <v>0</v>
      </c>
      <c r="AE20" s="190">
        <v>52177.559538770663</v>
      </c>
      <c r="AF20" s="190">
        <v>1038193.0784250358</v>
      </c>
      <c r="AG20" s="215">
        <v>3377843.3172471784</v>
      </c>
    </row>
    <row r="21" spans="1:33" s="54" customFormat="1" x14ac:dyDescent="0.25">
      <c r="A21" s="100">
        <v>47</v>
      </c>
      <c r="B21" s="38" t="s">
        <v>295</v>
      </c>
      <c r="C21" s="166">
        <v>1838</v>
      </c>
      <c r="D21" s="206">
        <v>1.2474996369153426</v>
      </c>
      <c r="E21" s="50">
        <v>127</v>
      </c>
      <c r="F21" s="50">
        <v>897</v>
      </c>
      <c r="G21" s="201">
        <v>0.14158305462653289</v>
      </c>
      <c r="H21" s="204">
        <v>1.5407599322574266</v>
      </c>
      <c r="I21" s="184">
        <v>0</v>
      </c>
      <c r="J21" s="186">
        <v>14</v>
      </c>
      <c r="K21" s="15">
        <v>36</v>
      </c>
      <c r="L21" s="207">
        <v>1.9586507072905331E-2</v>
      </c>
      <c r="M21" s="204">
        <v>1.6643166381220268E-2</v>
      </c>
      <c r="N21" s="209">
        <v>7952.59</v>
      </c>
      <c r="O21" s="208">
        <v>0.2311196729618904</v>
      </c>
      <c r="P21" s="204">
        <v>78.634236394704558</v>
      </c>
      <c r="Q21" s="184">
        <v>0</v>
      </c>
      <c r="R21" s="184">
        <v>0</v>
      </c>
      <c r="S21" s="15">
        <v>533</v>
      </c>
      <c r="T21" s="15">
        <v>79</v>
      </c>
      <c r="U21" s="189">
        <v>0.14821763602251406</v>
      </c>
      <c r="V21" s="214">
        <v>9.3538943801544497E-2</v>
      </c>
      <c r="W21" s="210">
        <v>2760565.1003377754</v>
      </c>
      <c r="X21" s="190">
        <v>264982.45081111975</v>
      </c>
      <c r="Y21" s="190">
        <v>0</v>
      </c>
      <c r="Z21" s="190">
        <v>0</v>
      </c>
      <c r="AA21" s="190">
        <v>61981.129477557028</v>
      </c>
      <c r="AB21" s="190">
        <v>1497970</v>
      </c>
      <c r="AC21" s="190">
        <v>0</v>
      </c>
      <c r="AD21" s="186">
        <v>0</v>
      </c>
      <c r="AE21" s="190">
        <v>71209.441254751233</v>
      </c>
      <c r="AF21" s="190">
        <v>1896143.0215434274</v>
      </c>
      <c r="AG21" s="215">
        <v>4656708.1218812028</v>
      </c>
    </row>
    <row r="22" spans="1:33" s="54" customFormat="1" x14ac:dyDescent="0.25">
      <c r="A22" s="100">
        <v>49</v>
      </c>
      <c r="B22" s="38" t="s">
        <v>296</v>
      </c>
      <c r="C22" s="166">
        <v>289731</v>
      </c>
      <c r="D22" s="206">
        <v>0.63821345604544688</v>
      </c>
      <c r="E22" s="50">
        <v>11092</v>
      </c>
      <c r="F22" s="50">
        <v>143412</v>
      </c>
      <c r="G22" s="201">
        <v>7.7343597467436478E-2</v>
      </c>
      <c r="H22" s="204">
        <v>0.84168205233891624</v>
      </c>
      <c r="I22" s="184">
        <v>1</v>
      </c>
      <c r="J22" s="186">
        <v>20033</v>
      </c>
      <c r="K22" s="15">
        <v>52196</v>
      </c>
      <c r="L22" s="207">
        <v>0.18015331462632581</v>
      </c>
      <c r="M22" s="204">
        <v>0.17720997393464075</v>
      </c>
      <c r="N22" s="209">
        <v>312.32</v>
      </c>
      <c r="O22" s="208">
        <v>927.67353995901647</v>
      </c>
      <c r="P22" s="204">
        <v>1.9590856283294444E-2</v>
      </c>
      <c r="Q22" s="184">
        <v>3</v>
      </c>
      <c r="R22" s="184">
        <v>656</v>
      </c>
      <c r="S22" s="15">
        <v>104962</v>
      </c>
      <c r="T22" s="15">
        <v>15967</v>
      </c>
      <c r="U22" s="189">
        <v>0.15212172024161125</v>
      </c>
      <c r="V22" s="214">
        <v>9.7443028020641684E-2</v>
      </c>
      <c r="W22" s="210">
        <v>222624511.88262472</v>
      </c>
      <c r="X22" s="190">
        <v>22818109.579819746</v>
      </c>
      <c r="Y22" s="190">
        <v>5850306.2982000001</v>
      </c>
      <c r="Z22" s="190">
        <v>5374208.8374000005</v>
      </c>
      <c r="AA22" s="190">
        <v>104030611.49315675</v>
      </c>
      <c r="AB22" s="190">
        <v>231300.19405896869</v>
      </c>
      <c r="AC22" s="190">
        <v>0</v>
      </c>
      <c r="AD22" s="186">
        <v>190528.63999999998</v>
      </c>
      <c r="AE22" s="190">
        <v>11693522.234430468</v>
      </c>
      <c r="AF22" s="190">
        <v>150188587.2770659</v>
      </c>
      <c r="AG22" s="215">
        <v>372813099.15969062</v>
      </c>
    </row>
    <row r="23" spans="1:33" s="54" customFormat="1" x14ac:dyDescent="0.25">
      <c r="A23" s="100">
        <v>50</v>
      </c>
      <c r="B23" s="38" t="s">
        <v>9</v>
      </c>
      <c r="C23" s="166">
        <v>11632</v>
      </c>
      <c r="D23" s="206">
        <v>1.0248469466030161</v>
      </c>
      <c r="E23" s="50">
        <v>345</v>
      </c>
      <c r="F23" s="50">
        <v>5307</v>
      </c>
      <c r="G23" s="201">
        <v>6.5008479366873942E-2</v>
      </c>
      <c r="H23" s="204">
        <v>0.70744666817417567</v>
      </c>
      <c r="I23" s="184">
        <v>0</v>
      </c>
      <c r="J23" s="186">
        <v>25</v>
      </c>
      <c r="K23" s="15">
        <v>379</v>
      </c>
      <c r="L23" s="207">
        <v>3.2582530949105917E-2</v>
      </c>
      <c r="M23" s="204">
        <v>2.9639190257420855E-2</v>
      </c>
      <c r="N23" s="209">
        <v>578.79999999999995</v>
      </c>
      <c r="O23" s="208">
        <v>20.09675190048376</v>
      </c>
      <c r="P23" s="204">
        <v>0.90432121017101386</v>
      </c>
      <c r="Q23" s="184">
        <v>0</v>
      </c>
      <c r="R23" s="184">
        <v>0</v>
      </c>
      <c r="S23" s="15">
        <v>3347</v>
      </c>
      <c r="T23" s="15">
        <v>530</v>
      </c>
      <c r="U23" s="189">
        <v>0.15835076187630714</v>
      </c>
      <c r="V23" s="214">
        <v>0.10367206965533758</v>
      </c>
      <c r="W23" s="210">
        <v>14352430.857407771</v>
      </c>
      <c r="X23" s="190">
        <v>769989.36810798221</v>
      </c>
      <c r="Y23" s="190">
        <v>0</v>
      </c>
      <c r="Z23" s="190">
        <v>0</v>
      </c>
      <c r="AA23" s="190">
        <v>698552.01908756455</v>
      </c>
      <c r="AB23" s="190">
        <v>428651.87090590125</v>
      </c>
      <c r="AC23" s="190">
        <v>0</v>
      </c>
      <c r="AD23" s="186">
        <v>0</v>
      </c>
      <c r="AE23" s="190">
        <v>499477.31845929095</v>
      </c>
      <c r="AF23" s="190">
        <v>2396670.5765607376</v>
      </c>
      <c r="AG23" s="215">
        <v>16749101.433968509</v>
      </c>
    </row>
    <row r="24" spans="1:33" s="54" customFormat="1" x14ac:dyDescent="0.25">
      <c r="A24" s="100">
        <v>51</v>
      </c>
      <c r="B24" s="38" t="s">
        <v>297</v>
      </c>
      <c r="C24" s="166">
        <v>9402</v>
      </c>
      <c r="D24" s="206">
        <v>0.84775263101952503</v>
      </c>
      <c r="E24" s="50">
        <v>239</v>
      </c>
      <c r="F24" s="50">
        <v>4375</v>
      </c>
      <c r="G24" s="201">
        <v>5.4628571428571429E-2</v>
      </c>
      <c r="H24" s="204">
        <v>0.59448861472601822</v>
      </c>
      <c r="I24" s="184">
        <v>0</v>
      </c>
      <c r="J24" s="186">
        <v>33</v>
      </c>
      <c r="K24" s="15">
        <v>320</v>
      </c>
      <c r="L24" s="207">
        <v>3.4035311635822164E-2</v>
      </c>
      <c r="M24" s="204">
        <v>3.1091970944137102E-2</v>
      </c>
      <c r="N24" s="209">
        <v>514.78</v>
      </c>
      <c r="O24" s="208">
        <v>18.264112824896074</v>
      </c>
      <c r="P24" s="204">
        <v>0.99506169138305844</v>
      </c>
      <c r="Q24" s="184">
        <v>0</v>
      </c>
      <c r="R24" s="184">
        <v>0</v>
      </c>
      <c r="S24" s="15">
        <v>2910</v>
      </c>
      <c r="T24" s="15">
        <v>416</v>
      </c>
      <c r="U24" s="189">
        <v>0.14295532646048109</v>
      </c>
      <c r="V24" s="214">
        <v>8.8276634239511528E-2</v>
      </c>
      <c r="W24" s="210">
        <v>9596247.7423525974</v>
      </c>
      <c r="X24" s="190">
        <v>522998.46959054691</v>
      </c>
      <c r="Y24" s="190">
        <v>0</v>
      </c>
      <c r="Z24" s="190">
        <v>0</v>
      </c>
      <c r="AA24" s="190">
        <v>592306.5349227374</v>
      </c>
      <c r="AB24" s="190">
        <v>381239.47841212829</v>
      </c>
      <c r="AC24" s="190">
        <v>0</v>
      </c>
      <c r="AD24" s="186">
        <v>0</v>
      </c>
      <c r="AE24" s="190">
        <v>343768.13847350614</v>
      </c>
      <c r="AF24" s="190">
        <v>1840312.6213989202</v>
      </c>
      <c r="AG24" s="215">
        <v>11436560.363751518</v>
      </c>
    </row>
    <row r="25" spans="1:33" s="54" customFormat="1" x14ac:dyDescent="0.25">
      <c r="A25" s="100">
        <v>52</v>
      </c>
      <c r="B25" s="38" t="s">
        <v>10</v>
      </c>
      <c r="C25" s="166">
        <v>2425</v>
      </c>
      <c r="D25" s="206">
        <v>1.5197780303798341</v>
      </c>
      <c r="E25" s="50">
        <v>54</v>
      </c>
      <c r="F25" s="50">
        <v>1104</v>
      </c>
      <c r="G25" s="201">
        <v>4.8913043478260872E-2</v>
      </c>
      <c r="H25" s="204">
        <v>0.53229009470704403</v>
      </c>
      <c r="I25" s="184">
        <v>0</v>
      </c>
      <c r="J25" s="186">
        <v>49</v>
      </c>
      <c r="K25" s="15">
        <v>79</v>
      </c>
      <c r="L25" s="207">
        <v>3.2577319587628863E-2</v>
      </c>
      <c r="M25" s="204">
        <v>2.96339788959438E-2</v>
      </c>
      <c r="N25" s="209">
        <v>354.15</v>
      </c>
      <c r="O25" s="208">
        <v>6.8473810532260346</v>
      </c>
      <c r="P25" s="204">
        <v>2.6541416138349336</v>
      </c>
      <c r="Q25" s="184">
        <v>0</v>
      </c>
      <c r="R25" s="184">
        <v>0</v>
      </c>
      <c r="S25" s="15">
        <v>674</v>
      </c>
      <c r="T25" s="15">
        <v>98</v>
      </c>
      <c r="U25" s="189">
        <v>0.14540059347181009</v>
      </c>
      <c r="V25" s="214">
        <v>9.0721901250840523E-2</v>
      </c>
      <c r="W25" s="210">
        <v>4437148.4968310548</v>
      </c>
      <c r="X25" s="190">
        <v>120780.4815922149</v>
      </c>
      <c r="Y25" s="190">
        <v>0</v>
      </c>
      <c r="Z25" s="190">
        <v>0</v>
      </c>
      <c r="AA25" s="190">
        <v>145606.15524650479</v>
      </c>
      <c r="AB25" s="190">
        <v>262278.95660215087</v>
      </c>
      <c r="AC25" s="190">
        <v>0</v>
      </c>
      <c r="AD25" s="186">
        <v>0</v>
      </c>
      <c r="AE25" s="190">
        <v>91122.052876782662</v>
      </c>
      <c r="AF25" s="190">
        <v>619787.64631765243</v>
      </c>
      <c r="AG25" s="215">
        <v>5056936.1431487072</v>
      </c>
    </row>
    <row r="26" spans="1:33" s="54" customFormat="1" x14ac:dyDescent="0.25">
      <c r="A26" s="100">
        <v>61</v>
      </c>
      <c r="B26" s="38" t="s">
        <v>11</v>
      </c>
      <c r="C26" s="166">
        <v>16901</v>
      </c>
      <c r="D26" s="206">
        <v>1.2681650946524969</v>
      </c>
      <c r="E26" s="50">
        <v>763</v>
      </c>
      <c r="F26" s="50">
        <v>7374</v>
      </c>
      <c r="G26" s="201">
        <v>0.10347165717385408</v>
      </c>
      <c r="H26" s="204">
        <v>1.1260174031297852</v>
      </c>
      <c r="I26" s="184">
        <v>0</v>
      </c>
      <c r="J26" s="186">
        <v>42</v>
      </c>
      <c r="K26" s="15">
        <v>891</v>
      </c>
      <c r="L26" s="207">
        <v>5.2718774037039229E-2</v>
      </c>
      <c r="M26" s="204">
        <v>4.977543334535417E-2</v>
      </c>
      <c r="N26" s="209">
        <v>248.76</v>
      </c>
      <c r="O26" s="208">
        <v>67.940987296993086</v>
      </c>
      <c r="P26" s="204">
        <v>0.26749565648358531</v>
      </c>
      <c r="Q26" s="184">
        <v>0</v>
      </c>
      <c r="R26" s="184">
        <v>0</v>
      </c>
      <c r="S26" s="15">
        <v>4575</v>
      </c>
      <c r="T26" s="15">
        <v>859</v>
      </c>
      <c r="U26" s="189">
        <v>0.18775956284153006</v>
      </c>
      <c r="V26" s="214">
        <v>0.13308087062056051</v>
      </c>
      <c r="W26" s="210">
        <v>25804785.62039452</v>
      </c>
      <c r="X26" s="190">
        <v>1780713.8395918433</v>
      </c>
      <c r="Y26" s="190">
        <v>0</v>
      </c>
      <c r="Z26" s="190">
        <v>0</v>
      </c>
      <c r="AA26" s="190">
        <v>1704533.2433406918</v>
      </c>
      <c r="AB26" s="190">
        <v>184228.47167683483</v>
      </c>
      <c r="AC26" s="190">
        <v>0</v>
      </c>
      <c r="AD26" s="186">
        <v>0</v>
      </c>
      <c r="AE26" s="190">
        <v>931596.06282517861</v>
      </c>
      <c r="AF26" s="190">
        <v>4601071.6174345464</v>
      </c>
      <c r="AG26" s="215">
        <v>30405857.237829067</v>
      </c>
    </row>
    <row r="27" spans="1:33" s="54" customFormat="1" x14ac:dyDescent="0.25">
      <c r="A27" s="100">
        <v>69</v>
      </c>
      <c r="B27" s="38" t="s">
        <v>12</v>
      </c>
      <c r="C27" s="166">
        <v>7010</v>
      </c>
      <c r="D27" s="206">
        <v>1.3995871617877298</v>
      </c>
      <c r="E27" s="50">
        <v>230</v>
      </c>
      <c r="F27" s="50">
        <v>3013</v>
      </c>
      <c r="G27" s="201">
        <v>7.6335877862595422E-2</v>
      </c>
      <c r="H27" s="204">
        <v>0.83071566943253683</v>
      </c>
      <c r="I27" s="184">
        <v>0</v>
      </c>
      <c r="J27" s="186">
        <v>8</v>
      </c>
      <c r="K27" s="15">
        <v>105</v>
      </c>
      <c r="L27" s="207">
        <v>1.4978601997146932E-2</v>
      </c>
      <c r="M27" s="204">
        <v>1.203526130546187E-2</v>
      </c>
      <c r="N27" s="209">
        <v>766.19</v>
      </c>
      <c r="O27" s="208">
        <v>9.1491666557903386</v>
      </c>
      <c r="P27" s="204">
        <v>1.9864015688959125</v>
      </c>
      <c r="Q27" s="184">
        <v>0</v>
      </c>
      <c r="R27" s="184">
        <v>0</v>
      </c>
      <c r="S27" s="15">
        <v>1815</v>
      </c>
      <c r="T27" s="15">
        <v>259</v>
      </c>
      <c r="U27" s="189">
        <v>0.14269972451790633</v>
      </c>
      <c r="V27" s="214">
        <v>8.8021032296936766E-2</v>
      </c>
      <c r="W27" s="210">
        <v>11812179.184734745</v>
      </c>
      <c r="X27" s="190">
        <v>544887.75697350525</v>
      </c>
      <c r="Y27" s="190">
        <v>0</v>
      </c>
      <c r="Z27" s="190">
        <v>0</v>
      </c>
      <c r="AA27" s="190">
        <v>170943.09632082412</v>
      </c>
      <c r="AB27" s="190">
        <v>567430.50616688409</v>
      </c>
      <c r="AC27" s="190">
        <v>0</v>
      </c>
      <c r="AD27" s="186">
        <v>0</v>
      </c>
      <c r="AE27" s="190">
        <v>255566.59388314837</v>
      </c>
      <c r="AF27" s="190">
        <v>1538827.9533443619</v>
      </c>
      <c r="AG27" s="215">
        <v>13351007.138079107</v>
      </c>
    </row>
    <row r="28" spans="1:33" s="54" customFormat="1" x14ac:dyDescent="0.25">
      <c r="A28" s="100">
        <v>71</v>
      </c>
      <c r="B28" s="38" t="s">
        <v>13</v>
      </c>
      <c r="C28" s="166">
        <v>6758</v>
      </c>
      <c r="D28" s="206">
        <v>1.4348582659991969</v>
      </c>
      <c r="E28" s="50">
        <v>233</v>
      </c>
      <c r="F28" s="50">
        <v>2884</v>
      </c>
      <c r="G28" s="201">
        <v>8.079056865464633E-2</v>
      </c>
      <c r="H28" s="204">
        <v>0.87919328634151606</v>
      </c>
      <c r="I28" s="184">
        <v>0</v>
      </c>
      <c r="J28" s="186">
        <v>1</v>
      </c>
      <c r="K28" s="15">
        <v>94</v>
      </c>
      <c r="L28" s="207">
        <v>1.3909440662918023E-2</v>
      </c>
      <c r="M28" s="204">
        <v>1.096609997123296E-2</v>
      </c>
      <c r="N28" s="209">
        <v>1049.82</v>
      </c>
      <c r="O28" s="208">
        <v>6.4372940123068725</v>
      </c>
      <c r="P28" s="204">
        <v>2.8232233861630442</v>
      </c>
      <c r="Q28" s="184">
        <v>0</v>
      </c>
      <c r="R28" s="184">
        <v>0</v>
      </c>
      <c r="S28" s="15">
        <v>1823</v>
      </c>
      <c r="T28" s="15">
        <v>206</v>
      </c>
      <c r="U28" s="189">
        <v>0.11300054854635216</v>
      </c>
      <c r="V28" s="214">
        <v>5.8321856325382601E-2</v>
      </c>
      <c r="W28" s="210">
        <v>11674525.811707113</v>
      </c>
      <c r="X28" s="190">
        <v>555954.41059650946</v>
      </c>
      <c r="Y28" s="190">
        <v>0</v>
      </c>
      <c r="Z28" s="190">
        <v>0</v>
      </c>
      <c r="AA28" s="190">
        <v>150157.97830757909</v>
      </c>
      <c r="AB28" s="190">
        <v>777483.25348036143</v>
      </c>
      <c r="AC28" s="190">
        <v>0</v>
      </c>
      <c r="AD28" s="186">
        <v>0</v>
      </c>
      <c r="AE28" s="190">
        <v>163248.47591939027</v>
      </c>
      <c r="AF28" s="190">
        <v>1646844.1183038391</v>
      </c>
      <c r="AG28" s="215">
        <v>13321369.930010952</v>
      </c>
    </row>
    <row r="29" spans="1:33" s="54" customFormat="1" x14ac:dyDescent="0.25">
      <c r="A29" s="100">
        <v>72</v>
      </c>
      <c r="B29" s="38" t="s">
        <v>298</v>
      </c>
      <c r="C29" s="166">
        <v>959</v>
      </c>
      <c r="D29" s="206">
        <v>1.2673785196026792</v>
      </c>
      <c r="E29" s="50">
        <v>24</v>
      </c>
      <c r="F29" s="50">
        <v>377</v>
      </c>
      <c r="G29" s="201">
        <v>6.3660477453580902E-2</v>
      </c>
      <c r="H29" s="204">
        <v>0.69277720548962751</v>
      </c>
      <c r="I29" s="184">
        <v>0</v>
      </c>
      <c r="J29" s="186">
        <v>0</v>
      </c>
      <c r="K29" s="15">
        <v>14</v>
      </c>
      <c r="L29" s="207">
        <v>1.4598540145985401E-2</v>
      </c>
      <c r="M29" s="204">
        <v>1.1655199454300338E-2</v>
      </c>
      <c r="N29" s="209">
        <v>205.66</v>
      </c>
      <c r="O29" s="208">
        <v>4.6630360789652823</v>
      </c>
      <c r="P29" s="204">
        <v>3.8974433590882382</v>
      </c>
      <c r="Q29" s="184">
        <v>2</v>
      </c>
      <c r="R29" s="184">
        <v>0</v>
      </c>
      <c r="S29" s="15">
        <v>239</v>
      </c>
      <c r="T29" s="15">
        <v>21</v>
      </c>
      <c r="U29" s="189">
        <v>8.7866108786610872E-2</v>
      </c>
      <c r="V29" s="214">
        <v>3.3187416565641309E-2</v>
      </c>
      <c r="W29" s="210">
        <v>1463312.2477199472</v>
      </c>
      <c r="X29" s="190">
        <v>62165.413429840199</v>
      </c>
      <c r="Y29" s="190">
        <v>0</v>
      </c>
      <c r="Z29" s="190">
        <v>0</v>
      </c>
      <c r="AA29" s="190">
        <v>22647.295217071376</v>
      </c>
      <c r="AB29" s="190">
        <v>152309.16339064905</v>
      </c>
      <c r="AC29" s="190">
        <v>1142255.3099999998</v>
      </c>
      <c r="AD29" s="186">
        <v>0</v>
      </c>
      <c r="AE29" s="190">
        <v>13182.314328562732</v>
      </c>
      <c r="AF29" s="190">
        <v>1392559.4963661232</v>
      </c>
      <c r="AG29" s="215">
        <v>2855871.7440860705</v>
      </c>
    </row>
    <row r="30" spans="1:33" s="54" customFormat="1" x14ac:dyDescent="0.25">
      <c r="A30" s="100">
        <v>74</v>
      </c>
      <c r="B30" s="38" t="s">
        <v>14</v>
      </c>
      <c r="C30" s="166">
        <v>1127</v>
      </c>
      <c r="D30" s="206">
        <v>1.3526199689460405</v>
      </c>
      <c r="E30" s="50">
        <v>33</v>
      </c>
      <c r="F30" s="50">
        <v>491</v>
      </c>
      <c r="G30" s="201">
        <v>6.720977596741344E-2</v>
      </c>
      <c r="H30" s="204">
        <v>0.73140200386086696</v>
      </c>
      <c r="I30" s="184">
        <v>0</v>
      </c>
      <c r="J30" s="186">
        <v>8</v>
      </c>
      <c r="K30" s="15">
        <v>36</v>
      </c>
      <c r="L30" s="207">
        <v>3.1943212067435667E-2</v>
      </c>
      <c r="M30" s="204">
        <v>2.8999871375750604E-2</v>
      </c>
      <c r="N30" s="209">
        <v>413.02</v>
      </c>
      <c r="O30" s="208">
        <v>2.7286814197859668</v>
      </c>
      <c r="P30" s="204">
        <v>6.660330102067257</v>
      </c>
      <c r="Q30" s="184">
        <v>0</v>
      </c>
      <c r="R30" s="184">
        <v>0</v>
      </c>
      <c r="S30" s="15">
        <v>280</v>
      </c>
      <c r="T30" s="15">
        <v>43</v>
      </c>
      <c r="U30" s="189">
        <v>0.15357142857142858</v>
      </c>
      <c r="V30" s="214">
        <v>9.8892736350459018E-2</v>
      </c>
      <c r="W30" s="210">
        <v>1835319.8807144337</v>
      </c>
      <c r="X30" s="190">
        <v>77128.820759921509</v>
      </c>
      <c r="Y30" s="190">
        <v>0</v>
      </c>
      <c r="Z30" s="190">
        <v>0</v>
      </c>
      <c r="AA30" s="190">
        <v>66221.347225901394</v>
      </c>
      <c r="AB30" s="190">
        <v>305877.32501996431</v>
      </c>
      <c r="AC30" s="190">
        <v>0</v>
      </c>
      <c r="AD30" s="186">
        <v>0</v>
      </c>
      <c r="AE30" s="190">
        <v>46162.351042559188</v>
      </c>
      <c r="AF30" s="190">
        <v>495389.84404834686</v>
      </c>
      <c r="AG30" s="215">
        <v>2330709.7247627806</v>
      </c>
    </row>
    <row r="31" spans="1:33" s="54" customFormat="1" x14ac:dyDescent="0.25">
      <c r="A31" s="100">
        <v>75</v>
      </c>
      <c r="B31" s="38" t="s">
        <v>299</v>
      </c>
      <c r="C31" s="166">
        <v>20111</v>
      </c>
      <c r="D31" s="206">
        <v>1.1892775553074855</v>
      </c>
      <c r="E31" s="50">
        <v>931</v>
      </c>
      <c r="F31" s="50">
        <v>8903</v>
      </c>
      <c r="G31" s="201">
        <v>0.10457149275525104</v>
      </c>
      <c r="H31" s="204">
        <v>1.1379862266613685</v>
      </c>
      <c r="I31" s="184">
        <v>0</v>
      </c>
      <c r="J31" s="186">
        <v>65</v>
      </c>
      <c r="K31" s="15">
        <v>1256</v>
      </c>
      <c r="L31" s="207">
        <v>6.2453383720352043E-2</v>
      </c>
      <c r="M31" s="204">
        <v>5.9510043028666984E-2</v>
      </c>
      <c r="N31" s="209">
        <v>609.79999999999995</v>
      </c>
      <c r="O31" s="208">
        <v>32.979665464086587</v>
      </c>
      <c r="P31" s="204">
        <v>0.55106438295872651</v>
      </c>
      <c r="Q31" s="184">
        <v>0</v>
      </c>
      <c r="R31" s="184">
        <v>0</v>
      </c>
      <c r="S31" s="15">
        <v>5826</v>
      </c>
      <c r="T31" s="15">
        <v>812</v>
      </c>
      <c r="U31" s="189">
        <v>0.13937521455544113</v>
      </c>
      <c r="V31" s="214">
        <v>8.4696522334471572E-2</v>
      </c>
      <c r="W31" s="210">
        <v>28795786.638969176</v>
      </c>
      <c r="X31" s="190">
        <v>2141446.8567804708</v>
      </c>
      <c r="Y31" s="190">
        <v>0</v>
      </c>
      <c r="Z31" s="190">
        <v>0</v>
      </c>
      <c r="AA31" s="190">
        <v>2424945.3442236939</v>
      </c>
      <c r="AB31" s="190">
        <v>451610.07408158015</v>
      </c>
      <c r="AC31" s="190">
        <v>0</v>
      </c>
      <c r="AD31" s="186">
        <v>0</v>
      </c>
      <c r="AE31" s="190">
        <v>705502.98195130995</v>
      </c>
      <c r="AF31" s="190">
        <v>5723505.257037051</v>
      </c>
      <c r="AG31" s="215">
        <v>34519291.896006227</v>
      </c>
    </row>
    <row r="32" spans="1:33" s="54" customFormat="1" x14ac:dyDescent="0.25">
      <c r="A32" s="100">
        <v>77</v>
      </c>
      <c r="B32" s="38" t="s">
        <v>15</v>
      </c>
      <c r="C32" s="166">
        <v>4875</v>
      </c>
      <c r="D32" s="206">
        <v>1.4803972440265083</v>
      </c>
      <c r="E32" s="50">
        <v>216</v>
      </c>
      <c r="F32" s="50">
        <v>2005</v>
      </c>
      <c r="G32" s="201">
        <v>0.10773067331670823</v>
      </c>
      <c r="H32" s="204">
        <v>1.1723656150754644</v>
      </c>
      <c r="I32" s="184">
        <v>0</v>
      </c>
      <c r="J32" s="186">
        <v>10</v>
      </c>
      <c r="K32" s="15">
        <v>71</v>
      </c>
      <c r="L32" s="207">
        <v>1.4564102564102564E-2</v>
      </c>
      <c r="M32" s="204">
        <v>1.1620761872417501E-2</v>
      </c>
      <c r="N32" s="209">
        <v>571.69000000000005</v>
      </c>
      <c r="O32" s="208">
        <v>8.5273487379523853</v>
      </c>
      <c r="P32" s="204">
        <v>2.1312508210513363</v>
      </c>
      <c r="Q32" s="184">
        <v>0</v>
      </c>
      <c r="R32" s="184">
        <v>0</v>
      </c>
      <c r="S32" s="15">
        <v>1299</v>
      </c>
      <c r="T32" s="15">
        <v>173</v>
      </c>
      <c r="U32" s="189">
        <v>0.1331793687451886</v>
      </c>
      <c r="V32" s="214">
        <v>7.8500676524219035E-2</v>
      </c>
      <c r="W32" s="210">
        <v>8688902.9463510048</v>
      </c>
      <c r="X32" s="190">
        <v>534778.97168772959</v>
      </c>
      <c r="Y32" s="190">
        <v>0</v>
      </c>
      <c r="Z32" s="190">
        <v>0</v>
      </c>
      <c r="AA32" s="190">
        <v>114785.55704194261</v>
      </c>
      <c r="AB32" s="190">
        <v>423386.29591947951</v>
      </c>
      <c r="AC32" s="190">
        <v>0</v>
      </c>
      <c r="AD32" s="186">
        <v>0</v>
      </c>
      <c r="AE32" s="190">
        <v>158506.7016466356</v>
      </c>
      <c r="AF32" s="190">
        <v>1231457.5262957886</v>
      </c>
      <c r="AG32" s="215">
        <v>9920360.4726467934</v>
      </c>
    </row>
    <row r="33" spans="1:33" s="54" customFormat="1" x14ac:dyDescent="0.25">
      <c r="A33" s="100">
        <v>78</v>
      </c>
      <c r="B33" s="38" t="s">
        <v>300</v>
      </c>
      <c r="C33" s="166">
        <v>8199</v>
      </c>
      <c r="D33" s="206">
        <v>1.019597567945304</v>
      </c>
      <c r="E33" s="50">
        <v>356</v>
      </c>
      <c r="F33" s="50">
        <v>3655</v>
      </c>
      <c r="G33" s="201">
        <v>9.7400820793433651E-2</v>
      </c>
      <c r="H33" s="204">
        <v>1.0599522834379149</v>
      </c>
      <c r="I33" s="184">
        <v>1</v>
      </c>
      <c r="J33" s="186">
        <v>3512</v>
      </c>
      <c r="K33" s="15">
        <v>367</v>
      </c>
      <c r="L33" s="207">
        <v>4.4761556287352115E-2</v>
      </c>
      <c r="M33" s="204">
        <v>4.1818215595667049E-2</v>
      </c>
      <c r="N33" s="209">
        <v>117.42</v>
      </c>
      <c r="O33" s="208">
        <v>69.82626469085335</v>
      </c>
      <c r="P33" s="204">
        <v>0.26027339539949251</v>
      </c>
      <c r="Q33" s="184">
        <v>0</v>
      </c>
      <c r="R33" s="184">
        <v>0</v>
      </c>
      <c r="S33" s="15">
        <v>2323</v>
      </c>
      <c r="T33" s="15">
        <v>534</v>
      </c>
      <c r="U33" s="189">
        <v>0.2298751614291864</v>
      </c>
      <c r="V33" s="214">
        <v>0.17519646920821685</v>
      </c>
      <c r="W33" s="210">
        <v>10064720.886120209</v>
      </c>
      <c r="X33" s="190">
        <v>813174.64858738135</v>
      </c>
      <c r="Y33" s="190">
        <v>165555.84779999999</v>
      </c>
      <c r="Z33" s="190">
        <v>942156.51360000006</v>
      </c>
      <c r="AA33" s="190">
        <v>694711.37178807938</v>
      </c>
      <c r="AB33" s="190">
        <v>86959.748931877897</v>
      </c>
      <c r="AC33" s="190">
        <v>0</v>
      </c>
      <c r="AD33" s="186">
        <v>0</v>
      </c>
      <c r="AE33" s="190">
        <v>594957.36514149967</v>
      </c>
      <c r="AF33" s="190">
        <v>3297515.4958488364</v>
      </c>
      <c r="AG33" s="215">
        <v>13362236.381969046</v>
      </c>
    </row>
    <row r="34" spans="1:33" s="54" customFormat="1" x14ac:dyDescent="0.25">
      <c r="A34" s="100">
        <v>79</v>
      </c>
      <c r="B34" s="38" t="s">
        <v>16</v>
      </c>
      <c r="C34" s="166">
        <v>6931</v>
      </c>
      <c r="D34" s="206">
        <v>1.1543886482759538</v>
      </c>
      <c r="E34" s="50">
        <v>294</v>
      </c>
      <c r="F34" s="50">
        <v>2966</v>
      </c>
      <c r="G34" s="201">
        <v>9.9123398516520564E-2</v>
      </c>
      <c r="H34" s="204">
        <v>1.0786980206515415</v>
      </c>
      <c r="I34" s="184">
        <v>0</v>
      </c>
      <c r="J34" s="186">
        <v>12</v>
      </c>
      <c r="K34" s="15">
        <v>226</v>
      </c>
      <c r="L34" s="207">
        <v>3.2607127398643777E-2</v>
      </c>
      <c r="M34" s="204">
        <v>2.9663786706958715E-2</v>
      </c>
      <c r="N34" s="209">
        <v>123.46</v>
      </c>
      <c r="O34" s="208">
        <v>56.139640369350403</v>
      </c>
      <c r="P34" s="204">
        <v>0.32372702923608682</v>
      </c>
      <c r="Q34" s="184">
        <v>0</v>
      </c>
      <c r="R34" s="184">
        <v>0</v>
      </c>
      <c r="S34" s="15">
        <v>1926</v>
      </c>
      <c r="T34" s="15">
        <v>313</v>
      </c>
      <c r="U34" s="189">
        <v>0.16251298026998962</v>
      </c>
      <c r="V34" s="214">
        <v>0.10783428804902005</v>
      </c>
      <c r="W34" s="210">
        <v>9632965.4936167188</v>
      </c>
      <c r="X34" s="190">
        <v>699571.98615487991</v>
      </c>
      <c r="Y34" s="190">
        <v>0</v>
      </c>
      <c r="Z34" s="190">
        <v>0</v>
      </c>
      <c r="AA34" s="190">
        <v>416582.0116261958</v>
      </c>
      <c r="AB34" s="190">
        <v>91432.895615139205</v>
      </c>
      <c r="AC34" s="190">
        <v>0</v>
      </c>
      <c r="AD34" s="186">
        <v>0</v>
      </c>
      <c r="AE34" s="190">
        <v>309565.37838924071</v>
      </c>
      <c r="AF34" s="190">
        <v>1517152.2717854567</v>
      </c>
      <c r="AG34" s="215">
        <v>11150117.765402175</v>
      </c>
    </row>
    <row r="35" spans="1:33" s="54" customFormat="1" x14ac:dyDescent="0.25">
      <c r="A35" s="100">
        <v>81</v>
      </c>
      <c r="B35" s="38" t="s">
        <v>17</v>
      </c>
      <c r="C35" s="166">
        <v>2697</v>
      </c>
      <c r="D35" s="206">
        <v>1.4527497066417523</v>
      </c>
      <c r="E35" s="50">
        <v>121</v>
      </c>
      <c r="F35" s="50">
        <v>1152</v>
      </c>
      <c r="G35" s="201">
        <v>0.10503472222222222</v>
      </c>
      <c r="H35" s="204">
        <v>1.1430272635568699</v>
      </c>
      <c r="I35" s="184">
        <v>0</v>
      </c>
      <c r="J35" s="186">
        <v>2</v>
      </c>
      <c r="K35" s="15">
        <v>70</v>
      </c>
      <c r="L35" s="207">
        <v>2.5954764553207266E-2</v>
      </c>
      <c r="M35" s="204">
        <v>2.3011423861522204E-2</v>
      </c>
      <c r="N35" s="209">
        <v>542.71</v>
      </c>
      <c r="O35" s="208">
        <v>4.9695048921154941</v>
      </c>
      <c r="P35" s="204">
        <v>3.6570884612643066</v>
      </c>
      <c r="Q35" s="184">
        <v>0</v>
      </c>
      <c r="R35" s="184">
        <v>0</v>
      </c>
      <c r="S35" s="15">
        <v>624</v>
      </c>
      <c r="T35" s="15">
        <v>131</v>
      </c>
      <c r="U35" s="189">
        <v>0.20993589743589744</v>
      </c>
      <c r="V35" s="214">
        <v>0.15525720521492786</v>
      </c>
      <c r="W35" s="210">
        <v>4717194.6917722663</v>
      </c>
      <c r="X35" s="190">
        <v>288452.40565459098</v>
      </c>
      <c r="Y35" s="190">
        <v>0</v>
      </c>
      <c r="Z35" s="190">
        <v>0</v>
      </c>
      <c r="AA35" s="190">
        <v>125748.39849889625</v>
      </c>
      <c r="AB35" s="190">
        <v>401924.07888621575</v>
      </c>
      <c r="AC35" s="190">
        <v>0</v>
      </c>
      <c r="AD35" s="186">
        <v>0</v>
      </c>
      <c r="AE35" s="190">
        <v>173433.23299003771</v>
      </c>
      <c r="AF35" s="190">
        <v>989558.11602974031</v>
      </c>
      <c r="AG35" s="215">
        <v>5706752.8078020066</v>
      </c>
    </row>
    <row r="36" spans="1:33" s="54" customFormat="1" x14ac:dyDescent="0.25">
      <c r="A36" s="100">
        <v>82</v>
      </c>
      <c r="B36" s="38" t="s">
        <v>18</v>
      </c>
      <c r="C36" s="166">
        <v>9422</v>
      </c>
      <c r="D36" s="206">
        <v>0.78832639371728908</v>
      </c>
      <c r="E36" s="50">
        <v>274</v>
      </c>
      <c r="F36" s="50">
        <v>4542</v>
      </c>
      <c r="G36" s="201">
        <v>6.0325847644209597E-2</v>
      </c>
      <c r="H36" s="204">
        <v>0.65648851251896689</v>
      </c>
      <c r="I36" s="184">
        <v>0</v>
      </c>
      <c r="J36" s="186">
        <v>38</v>
      </c>
      <c r="K36" s="15">
        <v>182</v>
      </c>
      <c r="L36" s="207">
        <v>1.9316493313521546E-2</v>
      </c>
      <c r="M36" s="204">
        <v>1.6373152621836484E-2</v>
      </c>
      <c r="N36" s="209">
        <v>357.79</v>
      </c>
      <c r="O36" s="208">
        <v>26.333883003996757</v>
      </c>
      <c r="P36" s="204">
        <v>0.69013441718389179</v>
      </c>
      <c r="Q36" s="184">
        <v>0</v>
      </c>
      <c r="R36" s="184">
        <v>0</v>
      </c>
      <c r="S36" s="15">
        <v>2954</v>
      </c>
      <c r="T36" s="15">
        <v>300</v>
      </c>
      <c r="U36" s="189">
        <v>0.1015572105619499</v>
      </c>
      <c r="V36" s="214">
        <v>4.6878518340980335E-2</v>
      </c>
      <c r="W36" s="210">
        <v>8942546.8786003105</v>
      </c>
      <c r="X36" s="190">
        <v>578771.13095671823</v>
      </c>
      <c r="Y36" s="190">
        <v>0</v>
      </c>
      <c r="Z36" s="190">
        <v>0</v>
      </c>
      <c r="AA36" s="190">
        <v>312574.42016188375</v>
      </c>
      <c r="AB36" s="190">
        <v>264974.69400729507</v>
      </c>
      <c r="AC36" s="190">
        <v>0</v>
      </c>
      <c r="AD36" s="186">
        <v>0</v>
      </c>
      <c r="AE36" s="190">
        <v>182943.33250677236</v>
      </c>
      <c r="AF36" s="190">
        <v>1339263.5776326694</v>
      </c>
      <c r="AG36" s="215">
        <v>10281810.45623298</v>
      </c>
    </row>
    <row r="37" spans="1:33" s="54" customFormat="1" x14ac:dyDescent="0.25">
      <c r="A37" s="100">
        <v>86</v>
      </c>
      <c r="B37" s="38" t="s">
        <v>19</v>
      </c>
      <c r="C37" s="166">
        <v>8260</v>
      </c>
      <c r="D37" s="206">
        <v>0.94210042604719435</v>
      </c>
      <c r="E37" s="50">
        <v>205</v>
      </c>
      <c r="F37" s="50">
        <v>4008</v>
      </c>
      <c r="G37" s="201">
        <v>5.1147704590818362E-2</v>
      </c>
      <c r="H37" s="204">
        <v>0.55660851553420099</v>
      </c>
      <c r="I37" s="184">
        <v>0</v>
      </c>
      <c r="J37" s="186">
        <v>35</v>
      </c>
      <c r="K37" s="15">
        <v>237</v>
      </c>
      <c r="L37" s="207">
        <v>2.8692493946731235E-2</v>
      </c>
      <c r="M37" s="204">
        <v>2.5749153255046172E-2</v>
      </c>
      <c r="N37" s="209">
        <v>389.36</v>
      </c>
      <c r="O37" s="208">
        <v>21.214300390384221</v>
      </c>
      <c r="P37" s="204">
        <v>0.85668245780991048</v>
      </c>
      <c r="Q37" s="184">
        <v>0</v>
      </c>
      <c r="R37" s="184">
        <v>0</v>
      </c>
      <c r="S37" s="15">
        <v>2721</v>
      </c>
      <c r="T37" s="15">
        <v>377</v>
      </c>
      <c r="U37" s="189">
        <v>0.13855200294009556</v>
      </c>
      <c r="V37" s="214">
        <v>8.3873310719126001E-2</v>
      </c>
      <c r="W37" s="210">
        <v>9368915.1510756239</v>
      </c>
      <c r="X37" s="190">
        <v>430196.1536759006</v>
      </c>
      <c r="Y37" s="190">
        <v>0</v>
      </c>
      <c r="Z37" s="190">
        <v>0</v>
      </c>
      <c r="AA37" s="190">
        <v>430944.18376747606</v>
      </c>
      <c r="AB37" s="190">
        <v>288355.03188652685</v>
      </c>
      <c r="AC37" s="190">
        <v>0</v>
      </c>
      <c r="AD37" s="186">
        <v>0</v>
      </c>
      <c r="AE37" s="190">
        <v>286948.15904139465</v>
      </c>
      <c r="AF37" s="190">
        <v>1436443.5283712987</v>
      </c>
      <c r="AG37" s="215">
        <v>10805358.679446923</v>
      </c>
    </row>
    <row r="38" spans="1:33" s="54" customFormat="1" x14ac:dyDescent="0.25">
      <c r="A38" s="100">
        <v>90</v>
      </c>
      <c r="B38" s="38" t="s">
        <v>20</v>
      </c>
      <c r="C38" s="166">
        <v>3254</v>
      </c>
      <c r="D38" s="206">
        <v>1.8459421303000152</v>
      </c>
      <c r="E38" s="50">
        <v>152</v>
      </c>
      <c r="F38" s="50">
        <v>1297</v>
      </c>
      <c r="G38" s="201">
        <v>0.11719352351580571</v>
      </c>
      <c r="H38" s="204">
        <v>1.2753439020617328</v>
      </c>
      <c r="I38" s="184">
        <v>0</v>
      </c>
      <c r="J38" s="186">
        <v>8</v>
      </c>
      <c r="K38" s="15">
        <v>87</v>
      </c>
      <c r="L38" s="207">
        <v>2.6736324523663185E-2</v>
      </c>
      <c r="M38" s="204">
        <v>2.3792983831978122E-2</v>
      </c>
      <c r="N38" s="209">
        <v>1029.96</v>
      </c>
      <c r="O38" s="208">
        <v>3.1593459940191853</v>
      </c>
      <c r="P38" s="204">
        <v>5.7524307352079571</v>
      </c>
      <c r="Q38" s="184">
        <v>0</v>
      </c>
      <c r="R38" s="184">
        <v>0</v>
      </c>
      <c r="S38" s="15">
        <v>731</v>
      </c>
      <c r="T38" s="15">
        <v>139</v>
      </c>
      <c r="U38" s="189">
        <v>0.19015047879616964</v>
      </c>
      <c r="V38" s="214">
        <v>0.13547178657520009</v>
      </c>
      <c r="W38" s="210">
        <v>7231821.3453358049</v>
      </c>
      <c r="X38" s="190">
        <v>388312.6046923917</v>
      </c>
      <c r="Y38" s="190">
        <v>0</v>
      </c>
      <c r="Z38" s="190">
        <v>0</v>
      </c>
      <c r="AA38" s="190">
        <v>156871.65640912438</v>
      </c>
      <c r="AB38" s="190">
        <v>762775.19170394272</v>
      </c>
      <c r="AC38" s="190">
        <v>0</v>
      </c>
      <c r="AD38" s="186">
        <v>0</v>
      </c>
      <c r="AE38" s="190">
        <v>182585.38690226822</v>
      </c>
      <c r="AF38" s="190">
        <v>1490544.8397077294</v>
      </c>
      <c r="AG38" s="215">
        <v>8722366.1850435343</v>
      </c>
    </row>
    <row r="39" spans="1:33" s="54" customFormat="1" x14ac:dyDescent="0.25">
      <c r="A39" s="100">
        <v>91</v>
      </c>
      <c r="B39" s="38" t="s">
        <v>301</v>
      </c>
      <c r="C39" s="166">
        <v>653835</v>
      </c>
      <c r="D39" s="206">
        <v>0.76302058197602107</v>
      </c>
      <c r="E39" s="50">
        <v>31260</v>
      </c>
      <c r="F39" s="50">
        <v>345430</v>
      </c>
      <c r="G39" s="201">
        <v>9.0495903656312424E-2</v>
      </c>
      <c r="H39" s="204">
        <v>0.98481038394650267</v>
      </c>
      <c r="I39" s="184">
        <v>1</v>
      </c>
      <c r="J39" s="186">
        <v>36665</v>
      </c>
      <c r="K39" s="15">
        <v>106059</v>
      </c>
      <c r="L39" s="207">
        <v>0.16221064947578517</v>
      </c>
      <c r="M39" s="204">
        <v>0.15926730878410011</v>
      </c>
      <c r="N39" s="209">
        <v>214.25</v>
      </c>
      <c r="O39" s="208">
        <v>3051.7386231038508</v>
      </c>
      <c r="P39" s="204">
        <v>5.9552672242512809E-3</v>
      </c>
      <c r="Q39" s="184">
        <v>3</v>
      </c>
      <c r="R39" s="184">
        <v>1147</v>
      </c>
      <c r="S39" s="15">
        <v>239017</v>
      </c>
      <c r="T39" s="15">
        <v>38768</v>
      </c>
      <c r="U39" s="189">
        <v>0.16219766794830492</v>
      </c>
      <c r="V39" s="214">
        <v>0.10751897572733536</v>
      </c>
      <c r="W39" s="210">
        <v>600643077.32592666</v>
      </c>
      <c r="X39" s="190">
        <v>60250050.250563487</v>
      </c>
      <c r="Y39" s="190">
        <v>13202367.086999999</v>
      </c>
      <c r="Z39" s="190">
        <v>9836038.8870000001</v>
      </c>
      <c r="AA39" s="190">
        <v>210995323.95686537</v>
      </c>
      <c r="AB39" s="190">
        <v>158670.80743190969</v>
      </c>
      <c r="AC39" s="190">
        <v>0</v>
      </c>
      <c r="AD39" s="186">
        <v>333134.68</v>
      </c>
      <c r="AE39" s="190">
        <v>29117420.108002465</v>
      </c>
      <c r="AF39" s="190">
        <v>323893005.7768631</v>
      </c>
      <c r="AG39" s="215">
        <v>924536083.10278976</v>
      </c>
    </row>
    <row r="40" spans="1:33" s="54" customFormat="1" x14ac:dyDescent="0.25">
      <c r="A40" s="100">
        <v>92</v>
      </c>
      <c r="B40" s="38" t="s">
        <v>302</v>
      </c>
      <c r="C40" s="166">
        <v>233775</v>
      </c>
      <c r="D40" s="206">
        <v>0.70737446630388401</v>
      </c>
      <c r="E40" s="50">
        <v>10065</v>
      </c>
      <c r="F40" s="50">
        <v>118197</v>
      </c>
      <c r="G40" s="201">
        <v>8.5154445544303153E-2</v>
      </c>
      <c r="H40" s="204">
        <v>0.92668263228494907</v>
      </c>
      <c r="I40" s="184">
        <v>1</v>
      </c>
      <c r="J40" s="186">
        <v>5575</v>
      </c>
      <c r="K40" s="15">
        <v>47276</v>
      </c>
      <c r="L40" s="207">
        <v>0.20222863864827292</v>
      </c>
      <c r="M40" s="204">
        <v>0.19928529795658786</v>
      </c>
      <c r="N40" s="209">
        <v>238.37</v>
      </c>
      <c r="O40" s="208">
        <v>980.72324537483746</v>
      </c>
      <c r="P40" s="204">
        <v>1.8531139222876206E-2</v>
      </c>
      <c r="Q40" s="184">
        <v>0</v>
      </c>
      <c r="R40" s="184">
        <v>0</v>
      </c>
      <c r="S40" s="15">
        <v>83979</v>
      </c>
      <c r="T40" s="15">
        <v>18195</v>
      </c>
      <c r="U40" s="189">
        <v>0.21666130818418891</v>
      </c>
      <c r="V40" s="214">
        <v>0.16198261596321933</v>
      </c>
      <c r="W40" s="210">
        <v>199094610.23703495</v>
      </c>
      <c r="X40" s="190">
        <v>20270558.692151073</v>
      </c>
      <c r="Y40" s="190">
        <v>4720431.5549999997</v>
      </c>
      <c r="Z40" s="190">
        <v>1495592.9850000001</v>
      </c>
      <c r="AA40" s="190">
        <v>94395512.819072857</v>
      </c>
      <c r="AB40" s="190">
        <v>176533.77067698634</v>
      </c>
      <c r="AC40" s="190">
        <v>0</v>
      </c>
      <c r="AD40" s="186">
        <v>0</v>
      </c>
      <c r="AE40" s="190">
        <v>15684334.045724753</v>
      </c>
      <c r="AF40" s="190">
        <v>136742963.86762568</v>
      </c>
      <c r="AG40" s="215">
        <v>335837574.10466063</v>
      </c>
    </row>
    <row r="41" spans="1:33" s="54" customFormat="1" x14ac:dyDescent="0.25">
      <c r="A41" s="100">
        <v>97</v>
      </c>
      <c r="B41" s="38" t="s">
        <v>21</v>
      </c>
      <c r="C41" s="166">
        <v>2136</v>
      </c>
      <c r="D41" s="206">
        <v>1.4140512920394106</v>
      </c>
      <c r="E41" s="50">
        <v>91</v>
      </c>
      <c r="F41" s="50">
        <v>879</v>
      </c>
      <c r="G41" s="201">
        <v>0.10352673492605233</v>
      </c>
      <c r="H41" s="204">
        <v>1.1266167798982105</v>
      </c>
      <c r="I41" s="184">
        <v>0</v>
      </c>
      <c r="J41" s="186">
        <v>8</v>
      </c>
      <c r="K41" s="15">
        <v>41</v>
      </c>
      <c r="L41" s="207">
        <v>1.9194756554307114E-2</v>
      </c>
      <c r="M41" s="204">
        <v>1.6251415862622052E-2</v>
      </c>
      <c r="N41" s="209">
        <v>465.28</v>
      </c>
      <c r="O41" s="208">
        <v>4.5907840440165062</v>
      </c>
      <c r="P41" s="204">
        <v>3.9587832546467636</v>
      </c>
      <c r="Q41" s="184">
        <v>3</v>
      </c>
      <c r="R41" s="184">
        <v>1657</v>
      </c>
      <c r="S41" s="15">
        <v>495</v>
      </c>
      <c r="T41" s="15">
        <v>78</v>
      </c>
      <c r="U41" s="189">
        <v>0.15757575757575756</v>
      </c>
      <c r="V41" s="214">
        <v>0.102897065354788</v>
      </c>
      <c r="W41" s="210">
        <v>3636457.1094522104</v>
      </c>
      <c r="X41" s="190">
        <v>225171.84855508138</v>
      </c>
      <c r="Y41" s="190">
        <v>0</v>
      </c>
      <c r="Z41" s="190">
        <v>0</v>
      </c>
      <c r="AA41" s="190">
        <v>70334.835540838845</v>
      </c>
      <c r="AB41" s="190">
        <v>344580.41205096361</v>
      </c>
      <c r="AC41" s="190">
        <v>0</v>
      </c>
      <c r="AD41" s="186">
        <v>481259.08</v>
      </c>
      <c r="AE41" s="190">
        <v>91034.046226504041</v>
      </c>
      <c r="AF41" s="190">
        <v>1212380.2223733887</v>
      </c>
      <c r="AG41" s="215">
        <v>4848837.3318255991</v>
      </c>
    </row>
    <row r="42" spans="1:33" s="54" customFormat="1" x14ac:dyDescent="0.25">
      <c r="A42" s="100">
        <v>98</v>
      </c>
      <c r="B42" s="38" t="s">
        <v>22</v>
      </c>
      <c r="C42" s="166">
        <v>23410</v>
      </c>
      <c r="D42" s="206">
        <v>1.0394007134801626</v>
      </c>
      <c r="E42" s="50">
        <v>801</v>
      </c>
      <c r="F42" s="50">
        <v>10921</v>
      </c>
      <c r="G42" s="201">
        <v>7.3344931782803768E-2</v>
      </c>
      <c r="H42" s="204">
        <v>0.79816707178120605</v>
      </c>
      <c r="I42" s="184">
        <v>0</v>
      </c>
      <c r="J42" s="186">
        <v>69</v>
      </c>
      <c r="K42" s="15">
        <v>635</v>
      </c>
      <c r="L42" s="207">
        <v>2.7125160187953867E-2</v>
      </c>
      <c r="M42" s="204">
        <v>2.4181819496268804E-2</v>
      </c>
      <c r="N42" s="209">
        <v>651.15</v>
      </c>
      <c r="O42" s="208">
        <v>35.951777624203331</v>
      </c>
      <c r="P42" s="204">
        <v>0.50550821684313918</v>
      </c>
      <c r="Q42" s="184">
        <v>0</v>
      </c>
      <c r="R42" s="184">
        <v>0</v>
      </c>
      <c r="S42" s="15">
        <v>7255</v>
      </c>
      <c r="T42" s="15">
        <v>930</v>
      </c>
      <c r="U42" s="189">
        <v>0.12818745692625774</v>
      </c>
      <c r="V42" s="214">
        <v>7.3508764705288179E-2</v>
      </c>
      <c r="W42" s="210">
        <v>29295201.031066909</v>
      </c>
      <c r="X42" s="190">
        <v>1748363.9789427437</v>
      </c>
      <c r="Y42" s="190">
        <v>0</v>
      </c>
      <c r="Z42" s="190">
        <v>0</v>
      </c>
      <c r="AA42" s="190">
        <v>1147013.1924208978</v>
      </c>
      <c r="AB42" s="190">
        <v>482233.35476913891</v>
      </c>
      <c r="AC42" s="190">
        <v>0</v>
      </c>
      <c r="AD42" s="186">
        <v>0</v>
      </c>
      <c r="AE42" s="190">
        <v>712754.79487936234</v>
      </c>
      <c r="AF42" s="190">
        <v>4090365.321012143</v>
      </c>
      <c r="AG42" s="215">
        <v>33385566.352079052</v>
      </c>
    </row>
    <row r="43" spans="1:33" s="54" customFormat="1" x14ac:dyDescent="0.25">
      <c r="A43" s="100">
        <v>102</v>
      </c>
      <c r="B43" s="38" t="s">
        <v>23</v>
      </c>
      <c r="C43" s="166">
        <v>10044</v>
      </c>
      <c r="D43" s="206">
        <v>1.0636230867092418</v>
      </c>
      <c r="E43" s="50">
        <v>292</v>
      </c>
      <c r="F43" s="50">
        <v>4481</v>
      </c>
      <c r="G43" s="201">
        <v>6.5164025887078772E-2</v>
      </c>
      <c r="H43" s="204">
        <v>0.70913938377891983</v>
      </c>
      <c r="I43" s="184">
        <v>0</v>
      </c>
      <c r="J43" s="186">
        <v>19</v>
      </c>
      <c r="K43" s="15">
        <v>394</v>
      </c>
      <c r="L43" s="207">
        <v>3.9227399442453209E-2</v>
      </c>
      <c r="M43" s="204">
        <v>3.628405875076815E-2</v>
      </c>
      <c r="N43" s="209">
        <v>532.64</v>
      </c>
      <c r="O43" s="208">
        <v>18.85701411835386</v>
      </c>
      <c r="P43" s="204">
        <v>0.96377501152014866</v>
      </c>
      <c r="Q43" s="184">
        <v>0</v>
      </c>
      <c r="R43" s="184">
        <v>0</v>
      </c>
      <c r="S43" s="15">
        <v>2764</v>
      </c>
      <c r="T43" s="15">
        <v>407</v>
      </c>
      <c r="U43" s="189">
        <v>0.14725036179450071</v>
      </c>
      <c r="V43" s="214">
        <v>9.2571669573531148E-2</v>
      </c>
      <c r="W43" s="210">
        <v>12861941.139409464</v>
      </c>
      <c r="X43" s="190">
        <v>666461.30497610383</v>
      </c>
      <c r="Y43" s="190">
        <v>0</v>
      </c>
      <c r="Z43" s="190">
        <v>0</v>
      </c>
      <c r="AA43" s="190">
        <v>738415.1350993379</v>
      </c>
      <c r="AB43" s="190">
        <v>394466.36579011625</v>
      </c>
      <c r="AC43" s="190">
        <v>0</v>
      </c>
      <c r="AD43" s="186">
        <v>0</v>
      </c>
      <c r="AE43" s="190">
        <v>385109.65763871773</v>
      </c>
      <c r="AF43" s="190">
        <v>2184452.4635042753</v>
      </c>
      <c r="AG43" s="215">
        <v>15046393.602913739</v>
      </c>
    </row>
    <row r="44" spans="1:33" s="54" customFormat="1" x14ac:dyDescent="0.25">
      <c r="A44" s="100">
        <v>103</v>
      </c>
      <c r="B44" s="38" t="s">
        <v>24</v>
      </c>
      <c r="C44" s="166">
        <v>2184</v>
      </c>
      <c r="D44" s="206">
        <v>1.0659644570847426</v>
      </c>
      <c r="E44" s="50">
        <v>97</v>
      </c>
      <c r="F44" s="50">
        <v>1008</v>
      </c>
      <c r="G44" s="201">
        <v>9.6230158730158735E-2</v>
      </c>
      <c r="H44" s="204">
        <v>1.0472126995515125</v>
      </c>
      <c r="I44" s="184">
        <v>0</v>
      </c>
      <c r="J44" s="186">
        <v>2</v>
      </c>
      <c r="K44" s="15">
        <v>37</v>
      </c>
      <c r="L44" s="207">
        <v>1.694139194139194E-2</v>
      </c>
      <c r="M44" s="204">
        <v>1.3998051249706878E-2</v>
      </c>
      <c r="N44" s="209">
        <v>147.96</v>
      </c>
      <c r="O44" s="208">
        <v>14.760746147607462</v>
      </c>
      <c r="P44" s="204">
        <v>1.2312330838436558</v>
      </c>
      <c r="Q44" s="184">
        <v>0</v>
      </c>
      <c r="R44" s="184">
        <v>0</v>
      </c>
      <c r="S44" s="15">
        <v>613</v>
      </c>
      <c r="T44" s="15">
        <v>85</v>
      </c>
      <c r="U44" s="189">
        <v>0.13866231647634583</v>
      </c>
      <c r="V44" s="214">
        <v>8.3983624255376269E-2</v>
      </c>
      <c r="W44" s="210">
        <v>2802898.7919698148</v>
      </c>
      <c r="X44" s="190">
        <v>214005.11997672447</v>
      </c>
      <c r="Y44" s="190">
        <v>0</v>
      </c>
      <c r="Z44" s="190">
        <v>0</v>
      </c>
      <c r="AA44" s="190">
        <v>61943.85611479028</v>
      </c>
      <c r="AB44" s="190">
        <v>109577.28199591768</v>
      </c>
      <c r="AC44" s="190">
        <v>0</v>
      </c>
      <c r="AD44" s="186">
        <v>0</v>
      </c>
      <c r="AE44" s="190">
        <v>75970.827289450099</v>
      </c>
      <c r="AF44" s="190">
        <v>461497.08537688246</v>
      </c>
      <c r="AG44" s="215">
        <v>3264395.8773466973</v>
      </c>
    </row>
    <row r="45" spans="1:33" s="54" customFormat="1" x14ac:dyDescent="0.25">
      <c r="A45" s="100">
        <v>105</v>
      </c>
      <c r="B45" s="38" t="s">
        <v>25</v>
      </c>
      <c r="C45" s="166">
        <v>2271</v>
      </c>
      <c r="D45" s="206">
        <v>1.8520151738466943</v>
      </c>
      <c r="E45" s="50">
        <v>100</v>
      </c>
      <c r="F45" s="50">
        <v>890</v>
      </c>
      <c r="G45" s="201">
        <v>0.11235955056179775</v>
      </c>
      <c r="H45" s="204">
        <v>1.2227387943332846</v>
      </c>
      <c r="I45" s="184">
        <v>0</v>
      </c>
      <c r="J45" s="186">
        <v>2</v>
      </c>
      <c r="K45" s="15">
        <v>36</v>
      </c>
      <c r="L45" s="207">
        <v>1.5852047556142668E-2</v>
      </c>
      <c r="M45" s="204">
        <v>1.2908706864457605E-2</v>
      </c>
      <c r="N45" s="209">
        <v>1421.19</v>
      </c>
      <c r="O45" s="208">
        <v>1.5979566419690541</v>
      </c>
      <c r="P45" s="204">
        <v>11.37322410497797</v>
      </c>
      <c r="Q45" s="184">
        <v>0</v>
      </c>
      <c r="R45" s="184">
        <v>0</v>
      </c>
      <c r="S45" s="15">
        <v>453</v>
      </c>
      <c r="T45" s="15">
        <v>61</v>
      </c>
      <c r="U45" s="189">
        <v>0.13465783664459161</v>
      </c>
      <c r="V45" s="214">
        <v>7.9979144423622042E-2</v>
      </c>
      <c r="W45" s="210">
        <v>5063767.2205478428</v>
      </c>
      <c r="X45" s="190">
        <v>259828.90026667327</v>
      </c>
      <c r="Y45" s="190">
        <v>0</v>
      </c>
      <c r="Z45" s="190">
        <v>0</v>
      </c>
      <c r="AA45" s="190">
        <v>59398.830905077259</v>
      </c>
      <c r="AB45" s="190">
        <v>1052515.1216530025</v>
      </c>
      <c r="AC45" s="190">
        <v>0</v>
      </c>
      <c r="AD45" s="186">
        <v>0</v>
      </c>
      <c r="AE45" s="190">
        <v>75230.421913250248</v>
      </c>
      <c r="AF45" s="190">
        <v>1446973.2747380035</v>
      </c>
      <c r="AG45" s="215">
        <v>6510740.4952858463</v>
      </c>
    </row>
    <row r="46" spans="1:33" s="54" customFormat="1" x14ac:dyDescent="0.25">
      <c r="A46" s="100">
        <v>106</v>
      </c>
      <c r="B46" s="38" t="s">
        <v>303</v>
      </c>
      <c r="C46" s="166">
        <v>46470</v>
      </c>
      <c r="D46" s="206">
        <v>1.0238373549982247</v>
      </c>
      <c r="E46" s="50">
        <v>1826</v>
      </c>
      <c r="F46" s="50">
        <v>22887</v>
      </c>
      <c r="G46" s="201">
        <v>7.9783283086468301E-2</v>
      </c>
      <c r="H46" s="204">
        <v>0.86823162678498456</v>
      </c>
      <c r="I46" s="184">
        <v>0</v>
      </c>
      <c r="J46" s="186">
        <v>419</v>
      </c>
      <c r="K46" s="15">
        <v>2835</v>
      </c>
      <c r="L46" s="207">
        <v>6.1007101355713363E-2</v>
      </c>
      <c r="M46" s="204">
        <v>5.8063760664028297E-2</v>
      </c>
      <c r="N46" s="209">
        <v>322.68</v>
      </c>
      <c r="O46" s="208">
        <v>144.01264410561546</v>
      </c>
      <c r="P46" s="204">
        <v>0.12619668996441571</v>
      </c>
      <c r="Q46" s="184">
        <v>0</v>
      </c>
      <c r="R46" s="184">
        <v>0</v>
      </c>
      <c r="S46" s="15">
        <v>14748</v>
      </c>
      <c r="T46" s="15">
        <v>2190</v>
      </c>
      <c r="U46" s="189">
        <v>0.14849471114727419</v>
      </c>
      <c r="V46" s="214">
        <v>9.3816018926304631E-2</v>
      </c>
      <c r="W46" s="210">
        <v>57281674.042792603</v>
      </c>
      <c r="X46" s="190">
        <v>3775242.9363000533</v>
      </c>
      <c r="Y46" s="190">
        <v>0</v>
      </c>
      <c r="Z46" s="190">
        <v>0</v>
      </c>
      <c r="AA46" s="190">
        <v>5467085.3931567324</v>
      </c>
      <c r="AB46" s="190">
        <v>238972.67744284074</v>
      </c>
      <c r="AC46" s="190">
        <v>0</v>
      </c>
      <c r="AD46" s="186">
        <v>0</v>
      </c>
      <c r="AE46" s="190">
        <v>1805715.3151711316</v>
      </c>
      <c r="AF46" s="190">
        <v>11287016.322070763</v>
      </c>
      <c r="AG46" s="215">
        <v>68568690.364863366</v>
      </c>
    </row>
    <row r="47" spans="1:33" s="54" customFormat="1" x14ac:dyDescent="0.25">
      <c r="A47" s="100">
        <v>108</v>
      </c>
      <c r="B47" s="38" t="s">
        <v>304</v>
      </c>
      <c r="C47" s="166">
        <v>10404</v>
      </c>
      <c r="D47" s="206">
        <v>1.006222157847126</v>
      </c>
      <c r="E47" s="50">
        <v>346</v>
      </c>
      <c r="F47" s="50">
        <v>4782</v>
      </c>
      <c r="G47" s="201">
        <v>7.2354663320786286E-2</v>
      </c>
      <c r="H47" s="204">
        <v>0.78739059875991568</v>
      </c>
      <c r="I47" s="184">
        <v>0</v>
      </c>
      <c r="J47" s="186">
        <v>14</v>
      </c>
      <c r="K47" s="15">
        <v>187</v>
      </c>
      <c r="L47" s="207">
        <v>1.7973856209150325E-2</v>
      </c>
      <c r="M47" s="204">
        <v>1.5030515517465263E-2</v>
      </c>
      <c r="N47" s="209">
        <v>463.91</v>
      </c>
      <c r="O47" s="208">
        <v>22.42676381194628</v>
      </c>
      <c r="P47" s="204">
        <v>0.81036743203543349</v>
      </c>
      <c r="Q47" s="184">
        <v>0</v>
      </c>
      <c r="R47" s="184">
        <v>0</v>
      </c>
      <c r="S47" s="15">
        <v>3238</v>
      </c>
      <c r="T47" s="15">
        <v>390</v>
      </c>
      <c r="U47" s="189">
        <v>0.12044471896232242</v>
      </c>
      <c r="V47" s="214">
        <v>6.5766026741352859E-2</v>
      </c>
      <c r="W47" s="210">
        <v>12603938.588197555</v>
      </c>
      <c r="X47" s="190">
        <v>766526.54314334306</v>
      </c>
      <c r="Y47" s="190">
        <v>0</v>
      </c>
      <c r="Z47" s="190">
        <v>0</v>
      </c>
      <c r="AA47" s="190">
        <v>316848.92940397351</v>
      </c>
      <c r="AB47" s="190">
        <v>343565.8075880385</v>
      </c>
      <c r="AC47" s="190">
        <v>0</v>
      </c>
      <c r="AD47" s="186">
        <v>0</v>
      </c>
      <c r="AE47" s="190">
        <v>283401.11692887376</v>
      </c>
      <c r="AF47" s="190">
        <v>1710342.3970642295</v>
      </c>
      <c r="AG47" s="215">
        <v>14314280.985261785</v>
      </c>
    </row>
    <row r="48" spans="1:33" s="54" customFormat="1" x14ac:dyDescent="0.25">
      <c r="A48" s="100">
        <v>109</v>
      </c>
      <c r="B48" s="38" t="s">
        <v>305</v>
      </c>
      <c r="C48" s="166">
        <v>67633</v>
      </c>
      <c r="D48" s="206">
        <v>1.0246771820759586</v>
      </c>
      <c r="E48" s="50">
        <v>2990</v>
      </c>
      <c r="F48" s="50">
        <v>31280</v>
      </c>
      <c r="G48" s="201">
        <v>9.5588235294117641E-2</v>
      </c>
      <c r="H48" s="204">
        <v>1.0402270478261839</v>
      </c>
      <c r="I48" s="184">
        <v>0</v>
      </c>
      <c r="J48" s="186">
        <v>259</v>
      </c>
      <c r="K48" s="15">
        <v>3467</v>
      </c>
      <c r="L48" s="207">
        <v>5.1261957919950321E-2</v>
      </c>
      <c r="M48" s="204">
        <v>4.8318617228265262E-2</v>
      </c>
      <c r="N48" s="209">
        <v>1785.22</v>
      </c>
      <c r="O48" s="208">
        <v>37.884966558743457</v>
      </c>
      <c r="P48" s="204">
        <v>0.47971321212523926</v>
      </c>
      <c r="Q48" s="184">
        <v>0</v>
      </c>
      <c r="R48" s="184">
        <v>0</v>
      </c>
      <c r="S48" s="15">
        <v>20003</v>
      </c>
      <c r="T48" s="15">
        <v>2527</v>
      </c>
      <c r="U48" s="189">
        <v>0.12633105034244863</v>
      </c>
      <c r="V48" s="214">
        <v>7.1652358121479062E-2</v>
      </c>
      <c r="W48" s="210">
        <v>83436826.114159137</v>
      </c>
      <c r="X48" s="190">
        <v>6582993.4563610395</v>
      </c>
      <c r="Y48" s="190">
        <v>0</v>
      </c>
      <c r="Z48" s="190">
        <v>0</v>
      </c>
      <c r="AA48" s="190">
        <v>6621420.5649595307</v>
      </c>
      <c r="AB48" s="190">
        <v>1322111.0797834019</v>
      </c>
      <c r="AC48" s="190">
        <v>0</v>
      </c>
      <c r="AD48" s="186">
        <v>0</v>
      </c>
      <c r="AE48" s="190">
        <v>2007191.2219956149</v>
      </c>
      <c r="AF48" s="190">
        <v>16533716.323099583</v>
      </c>
      <c r="AG48" s="215">
        <v>99970542.43725872</v>
      </c>
    </row>
    <row r="49" spans="1:33" s="54" customFormat="1" x14ac:dyDescent="0.25">
      <c r="A49" s="100">
        <v>111</v>
      </c>
      <c r="B49" s="38" t="s">
        <v>26</v>
      </c>
      <c r="C49" s="166">
        <v>18667</v>
      </c>
      <c r="D49" s="206">
        <v>1.4116057974588707</v>
      </c>
      <c r="E49" s="50">
        <v>1037</v>
      </c>
      <c r="F49" s="50">
        <v>8059</v>
      </c>
      <c r="G49" s="201">
        <v>0.12867601439384538</v>
      </c>
      <c r="H49" s="204">
        <v>1.4003006768259314</v>
      </c>
      <c r="I49" s="184">
        <v>0</v>
      </c>
      <c r="J49" s="186">
        <v>41</v>
      </c>
      <c r="K49" s="15">
        <v>693</v>
      </c>
      <c r="L49" s="207">
        <v>3.7124337065409546E-2</v>
      </c>
      <c r="M49" s="204">
        <v>3.4180996373724487E-2</v>
      </c>
      <c r="N49" s="209">
        <v>675.99</v>
      </c>
      <c r="O49" s="208">
        <v>27.614313821210374</v>
      </c>
      <c r="P49" s="204">
        <v>0.65813400676256628</v>
      </c>
      <c r="Q49" s="184">
        <v>0</v>
      </c>
      <c r="R49" s="184">
        <v>0</v>
      </c>
      <c r="S49" s="15">
        <v>4794</v>
      </c>
      <c r="T49" s="15">
        <v>885</v>
      </c>
      <c r="U49" s="189">
        <v>0.18460575719649561</v>
      </c>
      <c r="V49" s="214">
        <v>0.12992706497552603</v>
      </c>
      <c r="W49" s="210">
        <v>31724882.269265499</v>
      </c>
      <c r="X49" s="190">
        <v>2445864.849549355</v>
      </c>
      <c r="Y49" s="190">
        <v>0</v>
      </c>
      <c r="Z49" s="190">
        <v>0</v>
      </c>
      <c r="AA49" s="190">
        <v>1292817.6419573219</v>
      </c>
      <c r="AB49" s="190">
        <v>500629.54079765064</v>
      </c>
      <c r="AC49" s="190">
        <v>0</v>
      </c>
      <c r="AD49" s="186">
        <v>0</v>
      </c>
      <c r="AE49" s="190">
        <v>1004555.1042849924</v>
      </c>
      <c r="AF49" s="190">
        <v>5243867.1365893222</v>
      </c>
      <c r="AG49" s="215">
        <v>36968749.405854821</v>
      </c>
    </row>
    <row r="50" spans="1:33" s="54" customFormat="1" x14ac:dyDescent="0.25">
      <c r="A50" s="100">
        <v>139</v>
      </c>
      <c r="B50" s="38" t="s">
        <v>27</v>
      </c>
      <c r="C50" s="166">
        <v>9844</v>
      </c>
      <c r="D50" s="206">
        <v>1.0746615702882787</v>
      </c>
      <c r="E50" s="50">
        <v>456</v>
      </c>
      <c r="F50" s="50">
        <v>4234</v>
      </c>
      <c r="G50" s="201">
        <v>0.10769957487009919</v>
      </c>
      <c r="H50" s="204">
        <v>1.1720271901091643</v>
      </c>
      <c r="I50" s="184">
        <v>0</v>
      </c>
      <c r="J50" s="186">
        <v>14</v>
      </c>
      <c r="K50" s="15">
        <v>70</v>
      </c>
      <c r="L50" s="207">
        <v>7.1109305160503861E-3</v>
      </c>
      <c r="M50" s="204">
        <v>4.1675898243653236E-3</v>
      </c>
      <c r="N50" s="209">
        <v>1614.1</v>
      </c>
      <c r="O50" s="208">
        <v>6.0987547239947961</v>
      </c>
      <c r="P50" s="204">
        <v>2.9799393190300081</v>
      </c>
      <c r="Q50" s="184">
        <v>0</v>
      </c>
      <c r="R50" s="184">
        <v>0</v>
      </c>
      <c r="S50" s="15">
        <v>2760</v>
      </c>
      <c r="T50" s="15">
        <v>287</v>
      </c>
      <c r="U50" s="189">
        <v>0.10398550724637681</v>
      </c>
      <c r="V50" s="214">
        <v>4.930681502540725E-2</v>
      </c>
      <c r="W50" s="210">
        <v>12736654.912753133</v>
      </c>
      <c r="X50" s="190">
        <v>1079557.8546532968</v>
      </c>
      <c r="Y50" s="190">
        <v>0</v>
      </c>
      <c r="Z50" s="190">
        <v>0</v>
      </c>
      <c r="AA50" s="190">
        <v>83125.56270787344</v>
      </c>
      <c r="AB50" s="190">
        <v>1195381.7982536545</v>
      </c>
      <c r="AC50" s="190">
        <v>0</v>
      </c>
      <c r="AD50" s="186">
        <v>0</v>
      </c>
      <c r="AE50" s="190">
        <v>201038.00435813604</v>
      </c>
      <c r="AF50" s="190">
        <v>2559103.2199729588</v>
      </c>
      <c r="AG50" s="215">
        <v>15295758.132726092</v>
      </c>
    </row>
    <row r="51" spans="1:33" s="54" customFormat="1" x14ac:dyDescent="0.25">
      <c r="A51" s="100">
        <v>140</v>
      </c>
      <c r="B51" s="38" t="s">
        <v>306</v>
      </c>
      <c r="C51" s="166">
        <v>21368</v>
      </c>
      <c r="D51" s="206">
        <v>1.5328183272228875</v>
      </c>
      <c r="E51" s="50">
        <v>1089</v>
      </c>
      <c r="F51" s="50">
        <v>9845</v>
      </c>
      <c r="G51" s="201">
        <v>0.1106145251396648</v>
      </c>
      <c r="H51" s="204">
        <v>1.2037487728347005</v>
      </c>
      <c r="I51" s="184">
        <v>0</v>
      </c>
      <c r="J51" s="186">
        <v>7</v>
      </c>
      <c r="K51" s="15">
        <v>608</v>
      </c>
      <c r="L51" s="207">
        <v>2.8453762635716959E-2</v>
      </c>
      <c r="M51" s="204">
        <v>2.5510421944031896E-2</v>
      </c>
      <c r="N51" s="209">
        <v>763.02</v>
      </c>
      <c r="O51" s="208">
        <v>28.004508400828289</v>
      </c>
      <c r="P51" s="204">
        <v>0.64896404318293854</v>
      </c>
      <c r="Q51" s="184">
        <v>0</v>
      </c>
      <c r="R51" s="184">
        <v>0</v>
      </c>
      <c r="S51" s="15">
        <v>5906</v>
      </c>
      <c r="T51" s="15">
        <v>667</v>
      </c>
      <c r="U51" s="189">
        <v>0.11293599729089061</v>
      </c>
      <c r="V51" s="214">
        <v>5.825730506992105E-2</v>
      </c>
      <c r="W51" s="210">
        <v>39433617.336902142</v>
      </c>
      <c r="X51" s="190">
        <v>2406779.8225010857</v>
      </c>
      <c r="Y51" s="190">
        <v>0</v>
      </c>
      <c r="Z51" s="190">
        <v>0</v>
      </c>
      <c r="AA51" s="190">
        <v>1104484.2855040471</v>
      </c>
      <c r="AB51" s="190">
        <v>565082.84474537103</v>
      </c>
      <c r="AC51" s="190">
        <v>0</v>
      </c>
      <c r="AD51" s="186">
        <v>0</v>
      </c>
      <c r="AE51" s="190">
        <v>515601.14721790573</v>
      </c>
      <c r="AF51" s="190">
        <v>4591948.099968411</v>
      </c>
      <c r="AG51" s="215">
        <v>44025565.436870553</v>
      </c>
    </row>
    <row r="52" spans="1:33" s="54" customFormat="1" x14ac:dyDescent="0.25">
      <c r="A52" s="100">
        <v>142</v>
      </c>
      <c r="B52" s="38" t="s">
        <v>28</v>
      </c>
      <c r="C52" s="166">
        <v>6711</v>
      </c>
      <c r="D52" s="206">
        <v>1.1214123506092393</v>
      </c>
      <c r="E52" s="50">
        <v>259</v>
      </c>
      <c r="F52" s="50">
        <v>2981</v>
      </c>
      <c r="G52" s="201">
        <v>8.6883596108688357E-2</v>
      </c>
      <c r="H52" s="204">
        <v>0.94549989762417108</v>
      </c>
      <c r="I52" s="184">
        <v>0</v>
      </c>
      <c r="J52" s="186">
        <v>14</v>
      </c>
      <c r="K52" s="15">
        <v>127</v>
      </c>
      <c r="L52" s="207">
        <v>1.8924154373416779E-2</v>
      </c>
      <c r="M52" s="204">
        <v>1.5980813681731716E-2</v>
      </c>
      <c r="N52" s="209">
        <v>589.79</v>
      </c>
      <c r="O52" s="208">
        <v>11.378626290713644</v>
      </c>
      <c r="P52" s="204">
        <v>1.5971979863671457</v>
      </c>
      <c r="Q52" s="184">
        <v>0</v>
      </c>
      <c r="R52" s="184">
        <v>0</v>
      </c>
      <c r="S52" s="15">
        <v>1794</v>
      </c>
      <c r="T52" s="15">
        <v>266</v>
      </c>
      <c r="U52" s="189">
        <v>0.14827201783723523</v>
      </c>
      <c r="V52" s="214">
        <v>9.3593325616265668E-2</v>
      </c>
      <c r="W52" s="210">
        <v>9060760.1031346824</v>
      </c>
      <c r="X52" s="190">
        <v>593725.02499827521</v>
      </c>
      <c r="Y52" s="190">
        <v>0</v>
      </c>
      <c r="Z52" s="190">
        <v>0</v>
      </c>
      <c r="AA52" s="190">
        <v>217302.21399558499</v>
      </c>
      <c r="AB52" s="190">
        <v>436790.92422527901</v>
      </c>
      <c r="AC52" s="190">
        <v>0</v>
      </c>
      <c r="AD52" s="186">
        <v>0</v>
      </c>
      <c r="AE52" s="190">
        <v>260154.73051281422</v>
      </c>
      <c r="AF52" s="190">
        <v>1507972.8937319536</v>
      </c>
      <c r="AG52" s="215">
        <v>10568732.996866636</v>
      </c>
    </row>
    <row r="53" spans="1:33" s="54" customFormat="1" x14ac:dyDescent="0.25">
      <c r="A53" s="100">
        <v>143</v>
      </c>
      <c r="B53" s="38" t="s">
        <v>307</v>
      </c>
      <c r="C53" s="166">
        <v>6942</v>
      </c>
      <c r="D53" s="206">
        <v>1.1635344844499134</v>
      </c>
      <c r="E53" s="50">
        <v>237</v>
      </c>
      <c r="F53" s="50">
        <v>2862</v>
      </c>
      <c r="G53" s="201">
        <v>8.2809224318658281E-2</v>
      </c>
      <c r="H53" s="204">
        <v>0.90116105481732955</v>
      </c>
      <c r="I53" s="184">
        <v>0</v>
      </c>
      <c r="J53" s="186">
        <v>17</v>
      </c>
      <c r="K53" s="15">
        <v>131</v>
      </c>
      <c r="L53" s="207">
        <v>1.8870642466148085E-2</v>
      </c>
      <c r="M53" s="204">
        <v>1.5927301774463023E-2</v>
      </c>
      <c r="N53" s="209">
        <v>750.41</v>
      </c>
      <c r="O53" s="208">
        <v>9.2509428179261999</v>
      </c>
      <c r="P53" s="204">
        <v>1.9645477608979725</v>
      </c>
      <c r="Q53" s="184">
        <v>0</v>
      </c>
      <c r="R53" s="184">
        <v>0</v>
      </c>
      <c r="S53" s="15">
        <v>1883</v>
      </c>
      <c r="T53" s="15">
        <v>262</v>
      </c>
      <c r="U53" s="189">
        <v>0.13913967073818376</v>
      </c>
      <c r="V53" s="214">
        <v>8.4460978517214194E-2</v>
      </c>
      <c r="W53" s="210">
        <v>9724693.6045701224</v>
      </c>
      <c r="X53" s="190">
        <v>585360.82418064575</v>
      </c>
      <c r="Y53" s="190">
        <v>0</v>
      </c>
      <c r="Z53" s="190">
        <v>0</v>
      </c>
      <c r="AA53" s="190">
        <v>224029.3105077263</v>
      </c>
      <c r="AB53" s="190">
        <v>555744.04016326426</v>
      </c>
      <c r="AC53" s="190">
        <v>0</v>
      </c>
      <c r="AD53" s="186">
        <v>0</v>
      </c>
      <c r="AE53" s="190">
        <v>242851.24106817605</v>
      </c>
      <c r="AF53" s="190">
        <v>1607985.4159198124</v>
      </c>
      <c r="AG53" s="215">
        <v>11332679.020489935</v>
      </c>
    </row>
    <row r="54" spans="1:33" s="54" customFormat="1" x14ac:dyDescent="0.25">
      <c r="A54" s="100">
        <v>145</v>
      </c>
      <c r="B54" s="38" t="s">
        <v>29</v>
      </c>
      <c r="C54" s="166">
        <v>12269</v>
      </c>
      <c r="D54" s="206">
        <v>1.1289261123821839</v>
      </c>
      <c r="E54" s="50">
        <v>324</v>
      </c>
      <c r="F54" s="50">
        <v>5625</v>
      </c>
      <c r="G54" s="201">
        <v>5.7599999999999998E-2</v>
      </c>
      <c r="H54" s="204">
        <v>0.62682481552701497</v>
      </c>
      <c r="I54" s="184">
        <v>0</v>
      </c>
      <c r="J54" s="186">
        <v>26</v>
      </c>
      <c r="K54" s="15">
        <v>144</v>
      </c>
      <c r="L54" s="207">
        <v>1.1736897872687261E-2</v>
      </c>
      <c r="M54" s="204">
        <v>8.7935571810021981E-3</v>
      </c>
      <c r="N54" s="209">
        <v>576.80999999999995</v>
      </c>
      <c r="O54" s="208">
        <v>21.270435672058394</v>
      </c>
      <c r="P54" s="204">
        <v>0.85442156800887759</v>
      </c>
      <c r="Q54" s="184">
        <v>0</v>
      </c>
      <c r="R54" s="184">
        <v>0</v>
      </c>
      <c r="S54" s="15">
        <v>3700</v>
      </c>
      <c r="T54" s="15">
        <v>315</v>
      </c>
      <c r="U54" s="189">
        <v>8.513513513513514E-2</v>
      </c>
      <c r="V54" s="214">
        <v>3.0456442914165577E-2</v>
      </c>
      <c r="W54" s="210">
        <v>16675802.513492772</v>
      </c>
      <c r="X54" s="190">
        <v>719601.36332535744</v>
      </c>
      <c r="Y54" s="190">
        <v>0</v>
      </c>
      <c r="Z54" s="190">
        <v>0</v>
      </c>
      <c r="AA54" s="190">
        <v>218600.81795437823</v>
      </c>
      <c r="AB54" s="190">
        <v>427178.10237946251</v>
      </c>
      <c r="AC54" s="190">
        <v>0</v>
      </c>
      <c r="AD54" s="186">
        <v>0</v>
      </c>
      <c r="AE54" s="190">
        <v>154770.41793779517</v>
      </c>
      <c r="AF54" s="190">
        <v>1520150.7015969958</v>
      </c>
      <c r="AG54" s="215">
        <v>18195953.215089768</v>
      </c>
    </row>
    <row r="55" spans="1:33" s="54" customFormat="1" x14ac:dyDescent="0.25">
      <c r="A55" s="100">
        <v>146</v>
      </c>
      <c r="B55" s="38" t="s">
        <v>308</v>
      </c>
      <c r="C55" s="166">
        <v>4857</v>
      </c>
      <c r="D55" s="206">
        <v>1.7661399750013935</v>
      </c>
      <c r="E55" s="50">
        <v>307</v>
      </c>
      <c r="F55" s="50">
        <v>1976</v>
      </c>
      <c r="G55" s="201">
        <v>0.15536437246963564</v>
      </c>
      <c r="H55" s="204">
        <v>1.6907334047352396</v>
      </c>
      <c r="I55" s="184">
        <v>0</v>
      </c>
      <c r="J55" s="186">
        <v>4</v>
      </c>
      <c r="K55" s="15">
        <v>168</v>
      </c>
      <c r="L55" s="207">
        <v>3.4589252625077206E-2</v>
      </c>
      <c r="M55" s="204">
        <v>3.164591193339214E-2</v>
      </c>
      <c r="N55" s="209">
        <v>2763.39</v>
      </c>
      <c r="O55" s="208">
        <v>1.7576237881732222</v>
      </c>
      <c r="P55" s="204">
        <v>10.340050653297695</v>
      </c>
      <c r="Q55" s="184">
        <v>0</v>
      </c>
      <c r="R55" s="184">
        <v>0</v>
      </c>
      <c r="S55" s="15">
        <v>1045</v>
      </c>
      <c r="T55" s="15">
        <v>182</v>
      </c>
      <c r="U55" s="189">
        <v>0.17416267942583732</v>
      </c>
      <c r="V55" s="214">
        <v>0.11948398720486776</v>
      </c>
      <c r="W55" s="210">
        <v>10327739.672058105</v>
      </c>
      <c r="X55" s="190">
        <v>768386.74817598786</v>
      </c>
      <c r="Y55" s="190">
        <v>0</v>
      </c>
      <c r="Z55" s="190">
        <v>0</v>
      </c>
      <c r="AA55" s="190">
        <v>311432.36432671075</v>
      </c>
      <c r="AB55" s="190">
        <v>2046531.2604399764</v>
      </c>
      <c r="AC55" s="190">
        <v>0</v>
      </c>
      <c r="AD55" s="186">
        <v>0</v>
      </c>
      <c r="AE55" s="190">
        <v>240368.42591148597</v>
      </c>
      <c r="AF55" s="190">
        <v>3366718.7988541611</v>
      </c>
      <c r="AG55" s="215">
        <v>13694458.470912267</v>
      </c>
    </row>
    <row r="56" spans="1:33" s="54" customFormat="1" x14ac:dyDescent="0.25">
      <c r="A56" s="100">
        <v>148</v>
      </c>
      <c r="B56" s="38" t="s">
        <v>309</v>
      </c>
      <c r="C56" s="166">
        <v>6907</v>
      </c>
      <c r="D56" s="206">
        <v>1.0748513611216985</v>
      </c>
      <c r="E56" s="50">
        <v>381</v>
      </c>
      <c r="F56" s="50">
        <v>3372</v>
      </c>
      <c r="G56" s="201">
        <v>0.11298932384341637</v>
      </c>
      <c r="H56" s="204">
        <v>1.2295922235186045</v>
      </c>
      <c r="I56" s="184">
        <v>0</v>
      </c>
      <c r="J56" s="186">
        <v>24</v>
      </c>
      <c r="K56" s="15">
        <v>223</v>
      </c>
      <c r="L56" s="207">
        <v>3.228608657883307E-2</v>
      </c>
      <c r="M56" s="204">
        <v>2.9342745887148008E-2</v>
      </c>
      <c r="N56" s="209">
        <v>15056.29</v>
      </c>
      <c r="O56" s="208">
        <v>0.45874514903737906</v>
      </c>
      <c r="P56" s="204">
        <v>39.616591123171233</v>
      </c>
      <c r="Q56" s="184">
        <v>0</v>
      </c>
      <c r="R56" s="184">
        <v>0</v>
      </c>
      <c r="S56" s="15">
        <v>2060</v>
      </c>
      <c r="T56" s="15">
        <v>311</v>
      </c>
      <c r="U56" s="189">
        <v>0.15097087378640778</v>
      </c>
      <c r="V56" s="214">
        <v>9.6292181565438215E-2</v>
      </c>
      <c r="W56" s="210">
        <v>8938197.0549921058</v>
      </c>
      <c r="X56" s="190">
        <v>794670.6866574696</v>
      </c>
      <c r="Y56" s="190">
        <v>0</v>
      </c>
      <c r="Z56" s="190">
        <v>0</v>
      </c>
      <c r="AA56" s="190">
        <v>410646.60133922001</v>
      </c>
      <c r="AB56" s="190">
        <v>5629205</v>
      </c>
      <c r="AC56" s="190">
        <v>0</v>
      </c>
      <c r="AD56" s="186">
        <v>0</v>
      </c>
      <c r="AE56" s="190">
        <v>275473.66772064118</v>
      </c>
      <c r="AF56" s="190">
        <v>7109995.9557173308</v>
      </c>
      <c r="AG56" s="215">
        <v>16048193.010709437</v>
      </c>
    </row>
    <row r="57" spans="1:33" s="54" customFormat="1" x14ac:dyDescent="0.25">
      <c r="A57" s="100">
        <v>149</v>
      </c>
      <c r="B57" s="38" t="s">
        <v>310</v>
      </c>
      <c r="C57" s="166">
        <v>5386</v>
      </c>
      <c r="D57" s="206">
        <v>0.8631824063568152</v>
      </c>
      <c r="E57" s="50">
        <v>149</v>
      </c>
      <c r="F57" s="50">
        <v>2599</v>
      </c>
      <c r="G57" s="201">
        <v>5.7329742208541749E-2</v>
      </c>
      <c r="H57" s="204">
        <v>0.62388376882084218</v>
      </c>
      <c r="I57" s="184">
        <v>3</v>
      </c>
      <c r="J57" s="186">
        <v>2813</v>
      </c>
      <c r="K57" s="15">
        <v>223</v>
      </c>
      <c r="L57" s="207">
        <v>4.1403639064240626E-2</v>
      </c>
      <c r="M57" s="204">
        <v>3.846029837255556E-2</v>
      </c>
      <c r="N57" s="209">
        <v>349.89</v>
      </c>
      <c r="O57" s="208">
        <v>15.393409357226558</v>
      </c>
      <c r="P57" s="204">
        <v>1.1806298772026229</v>
      </c>
      <c r="Q57" s="184">
        <v>3</v>
      </c>
      <c r="R57" s="184">
        <v>234</v>
      </c>
      <c r="S57" s="15">
        <v>1719</v>
      </c>
      <c r="T57" s="15">
        <v>230</v>
      </c>
      <c r="U57" s="189">
        <v>0.13379872018615474</v>
      </c>
      <c r="V57" s="214">
        <v>7.9120027965185177E-2</v>
      </c>
      <c r="W57" s="210">
        <v>5597330.966510294</v>
      </c>
      <c r="X57" s="190">
        <v>314417.46768277755</v>
      </c>
      <c r="Y57" s="190">
        <v>108755.18919999999</v>
      </c>
      <c r="Z57" s="190">
        <v>754637.32140000002</v>
      </c>
      <c r="AA57" s="190">
        <v>419717.44690213393</v>
      </c>
      <c r="AB57" s="190">
        <v>259124.05513349306</v>
      </c>
      <c r="AC57" s="190">
        <v>0</v>
      </c>
      <c r="AD57" s="186">
        <v>67962.960000000006</v>
      </c>
      <c r="AE57" s="190">
        <v>176503.12152629966</v>
      </c>
      <c r="AF57" s="190">
        <v>2101117.5618447037</v>
      </c>
      <c r="AG57" s="215">
        <v>7698448.5283549977</v>
      </c>
    </row>
    <row r="58" spans="1:33" s="54" customFormat="1" x14ac:dyDescent="0.25">
      <c r="A58" s="100">
        <v>151</v>
      </c>
      <c r="B58" s="38" t="s">
        <v>311</v>
      </c>
      <c r="C58" s="166">
        <v>1951</v>
      </c>
      <c r="D58" s="206">
        <v>1.5773777360021743</v>
      </c>
      <c r="E58" s="50">
        <v>43</v>
      </c>
      <c r="F58" s="50">
        <v>861</v>
      </c>
      <c r="G58" s="201">
        <v>4.9941927990708478E-2</v>
      </c>
      <c r="H58" s="204">
        <v>0.54348680208054356</v>
      </c>
      <c r="I58" s="184">
        <v>0</v>
      </c>
      <c r="J58" s="186">
        <v>19</v>
      </c>
      <c r="K58" s="15">
        <v>68</v>
      </c>
      <c r="L58" s="207">
        <v>3.4853921066119939E-2</v>
      </c>
      <c r="M58" s="204">
        <v>3.191058037443488E-2</v>
      </c>
      <c r="N58" s="209">
        <v>642.38</v>
      </c>
      <c r="O58" s="208">
        <v>3.0371431240075966</v>
      </c>
      <c r="P58" s="204">
        <v>5.9838862566249738</v>
      </c>
      <c r="Q58" s="184">
        <v>0</v>
      </c>
      <c r="R58" s="184">
        <v>0</v>
      </c>
      <c r="S58" s="15">
        <v>477</v>
      </c>
      <c r="T58" s="15">
        <v>96</v>
      </c>
      <c r="U58" s="189">
        <v>0.20125786163522014</v>
      </c>
      <c r="V58" s="214">
        <v>0.14657916941425059</v>
      </c>
      <c r="W58" s="210">
        <v>3705143.5128215337</v>
      </c>
      <c r="X58" s="190">
        <v>99216.271197889757</v>
      </c>
      <c r="Y58" s="190">
        <v>0</v>
      </c>
      <c r="Z58" s="190">
        <v>0</v>
      </c>
      <c r="AA58" s="190">
        <v>126144.98707873438</v>
      </c>
      <c r="AB58" s="190">
        <v>475738.40503201942</v>
      </c>
      <c r="AC58" s="190">
        <v>0</v>
      </c>
      <c r="AD58" s="186">
        <v>0</v>
      </c>
      <c r="AE58" s="190">
        <v>118448.38267657218</v>
      </c>
      <c r="AF58" s="190">
        <v>819548.04598521627</v>
      </c>
      <c r="AG58" s="215">
        <v>4524691.55880675</v>
      </c>
    </row>
    <row r="59" spans="1:33" s="54" customFormat="1" x14ac:dyDescent="0.25">
      <c r="A59" s="100">
        <v>152</v>
      </c>
      <c r="B59" s="38" t="s">
        <v>30</v>
      </c>
      <c r="C59" s="166">
        <v>4522</v>
      </c>
      <c r="D59" s="206">
        <v>1.190713372211883</v>
      </c>
      <c r="E59" s="50">
        <v>127</v>
      </c>
      <c r="F59" s="50">
        <v>2006</v>
      </c>
      <c r="G59" s="201">
        <v>6.3310069790628115E-2</v>
      </c>
      <c r="H59" s="204">
        <v>0.68896393780404364</v>
      </c>
      <c r="I59" s="184">
        <v>0</v>
      </c>
      <c r="J59" s="186">
        <v>35</v>
      </c>
      <c r="K59" s="15">
        <v>44</v>
      </c>
      <c r="L59" s="207">
        <v>9.7302078726227339E-3</v>
      </c>
      <c r="M59" s="204">
        <v>6.7868671809376713E-3</v>
      </c>
      <c r="N59" s="209">
        <v>354.13</v>
      </c>
      <c r="O59" s="208">
        <v>12.769322000395336</v>
      </c>
      <c r="P59" s="204">
        <v>1.4232485482462918</v>
      </c>
      <c r="Q59" s="184">
        <v>0</v>
      </c>
      <c r="R59" s="184">
        <v>0</v>
      </c>
      <c r="S59" s="15">
        <v>1245</v>
      </c>
      <c r="T59" s="15">
        <v>135</v>
      </c>
      <c r="U59" s="189">
        <v>0.10843373493975904</v>
      </c>
      <c r="V59" s="214">
        <v>5.3755042718789475E-2</v>
      </c>
      <c r="W59" s="210">
        <v>6482609.2902123649</v>
      </c>
      <c r="X59" s="190">
        <v>291516.86029598676</v>
      </c>
      <c r="Y59" s="190">
        <v>0</v>
      </c>
      <c r="Z59" s="190">
        <v>0</v>
      </c>
      <c r="AA59" s="190">
        <v>62183.896571008103</v>
      </c>
      <c r="AB59" s="190">
        <v>262264.14485816652</v>
      </c>
      <c r="AC59" s="190">
        <v>0</v>
      </c>
      <c r="AD59" s="186">
        <v>0</v>
      </c>
      <c r="AE59" s="190">
        <v>100681.43077179066</v>
      </c>
      <c r="AF59" s="190">
        <v>716646.33249695227</v>
      </c>
      <c r="AG59" s="215">
        <v>7199255.6227093171</v>
      </c>
    </row>
    <row r="60" spans="1:33" s="54" customFormat="1" x14ac:dyDescent="0.25">
      <c r="A60" s="100">
        <v>153</v>
      </c>
      <c r="B60" s="38" t="s">
        <v>31</v>
      </c>
      <c r="C60" s="166">
        <v>26508</v>
      </c>
      <c r="D60" s="206">
        <v>1.3905110408268591</v>
      </c>
      <c r="E60" s="50">
        <v>1602</v>
      </c>
      <c r="F60" s="50">
        <v>11840</v>
      </c>
      <c r="G60" s="201">
        <v>0.13530405405405405</v>
      </c>
      <c r="H60" s="204">
        <v>1.4724294917098906</v>
      </c>
      <c r="I60" s="184">
        <v>0</v>
      </c>
      <c r="J60" s="186">
        <v>37</v>
      </c>
      <c r="K60" s="15">
        <v>1670</v>
      </c>
      <c r="L60" s="207">
        <v>6.2999849102157834E-2</v>
      </c>
      <c r="M60" s="204">
        <v>6.0056508410472775E-2</v>
      </c>
      <c r="N60" s="209">
        <v>155.01</v>
      </c>
      <c r="O60" s="208">
        <v>171.00832204373913</v>
      </c>
      <c r="P60" s="204">
        <v>0.10627505598530883</v>
      </c>
      <c r="Q60" s="184">
        <v>0</v>
      </c>
      <c r="R60" s="184">
        <v>0</v>
      </c>
      <c r="S60" s="15">
        <v>7446</v>
      </c>
      <c r="T60" s="15">
        <v>1037</v>
      </c>
      <c r="U60" s="189">
        <v>0.13926940639269406</v>
      </c>
      <c r="V60" s="214">
        <v>8.4590714171724493E-2</v>
      </c>
      <c r="W60" s="210">
        <v>44377564.284300201</v>
      </c>
      <c r="X60" s="190">
        <v>3652145.7316116169</v>
      </c>
      <c r="Y60" s="190">
        <v>0</v>
      </c>
      <c r="Z60" s="190">
        <v>0</v>
      </c>
      <c r="AA60" s="190">
        <v>3225633.8319646795</v>
      </c>
      <c r="AB60" s="190">
        <v>114798.42175038659</v>
      </c>
      <c r="AC60" s="190">
        <v>0</v>
      </c>
      <c r="AD60" s="186">
        <v>0</v>
      </c>
      <c r="AE60" s="190">
        <v>928750.9324470663</v>
      </c>
      <c r="AF60" s="190">
        <v>7921328.9177737534</v>
      </c>
      <c r="AG60" s="215">
        <v>52298893.202073954</v>
      </c>
    </row>
    <row r="61" spans="1:33" s="54" customFormat="1" x14ac:dyDescent="0.25">
      <c r="A61" s="100">
        <v>165</v>
      </c>
      <c r="B61" s="38" t="s">
        <v>32</v>
      </c>
      <c r="C61" s="166">
        <v>16413</v>
      </c>
      <c r="D61" s="206">
        <v>0.97140290023893161</v>
      </c>
      <c r="E61" s="50">
        <v>570</v>
      </c>
      <c r="F61" s="50">
        <v>7637</v>
      </c>
      <c r="G61" s="201">
        <v>7.4636637423071889E-2</v>
      </c>
      <c r="H61" s="204">
        <v>0.81222389729641908</v>
      </c>
      <c r="I61" s="184">
        <v>0</v>
      </c>
      <c r="J61" s="186">
        <v>67</v>
      </c>
      <c r="K61" s="15">
        <v>480</v>
      </c>
      <c r="L61" s="207">
        <v>2.9245110583074392E-2</v>
      </c>
      <c r="M61" s="204">
        <v>2.630176989138933E-2</v>
      </c>
      <c r="N61" s="209">
        <v>547.41999999999996</v>
      </c>
      <c r="O61" s="208">
        <v>29.982463190968545</v>
      </c>
      <c r="P61" s="204">
        <v>0.60615163215230849</v>
      </c>
      <c r="Q61" s="184">
        <v>0</v>
      </c>
      <c r="R61" s="184">
        <v>0</v>
      </c>
      <c r="S61" s="15">
        <v>5189</v>
      </c>
      <c r="T61" s="15">
        <v>676</v>
      </c>
      <c r="U61" s="189">
        <v>0.13027558296396222</v>
      </c>
      <c r="V61" s="214">
        <v>7.5596890742992653E-2</v>
      </c>
      <c r="W61" s="210">
        <v>19195499.759720322</v>
      </c>
      <c r="X61" s="190">
        <v>1247384.5544193357</v>
      </c>
      <c r="Y61" s="190">
        <v>0</v>
      </c>
      <c r="Z61" s="190">
        <v>0</v>
      </c>
      <c r="AA61" s="190">
        <v>874683.56750551879</v>
      </c>
      <c r="AB61" s="190">
        <v>405412.24459452048</v>
      </c>
      <c r="AC61" s="190">
        <v>0</v>
      </c>
      <c r="AD61" s="186">
        <v>0</v>
      </c>
      <c r="AE61" s="190">
        <v>513915.25849047699</v>
      </c>
      <c r="AF61" s="190">
        <v>3041395.6250098534</v>
      </c>
      <c r="AG61" s="215">
        <v>22236895.384730175</v>
      </c>
    </row>
    <row r="62" spans="1:33" s="54" customFormat="1" x14ac:dyDescent="0.25">
      <c r="A62" s="100">
        <v>167</v>
      </c>
      <c r="B62" s="38" t="s">
        <v>33</v>
      </c>
      <c r="C62" s="166">
        <v>76850</v>
      </c>
      <c r="D62" s="206">
        <v>1.1242257563106943</v>
      </c>
      <c r="E62" s="50">
        <v>4783</v>
      </c>
      <c r="F62" s="50">
        <v>35625</v>
      </c>
      <c r="G62" s="201">
        <v>0.13425964912280702</v>
      </c>
      <c r="H62" s="204">
        <v>1.4610638853146749</v>
      </c>
      <c r="I62" s="184">
        <v>0</v>
      </c>
      <c r="J62" s="186">
        <v>62</v>
      </c>
      <c r="K62" s="15">
        <v>3794</v>
      </c>
      <c r="L62" s="207">
        <v>4.9368900455432664E-2</v>
      </c>
      <c r="M62" s="204">
        <v>4.6425559763747598E-2</v>
      </c>
      <c r="N62" s="209">
        <v>2381.6799999999998</v>
      </c>
      <c r="O62" s="208">
        <v>32.267139162272009</v>
      </c>
      <c r="P62" s="204">
        <v>0.56323304361614268</v>
      </c>
      <c r="Q62" s="184">
        <v>0</v>
      </c>
      <c r="R62" s="184">
        <v>0</v>
      </c>
      <c r="S62" s="15">
        <v>21523</v>
      </c>
      <c r="T62" s="15">
        <v>1982</v>
      </c>
      <c r="U62" s="189">
        <v>9.2087534265669291E-2</v>
      </c>
      <c r="V62" s="214">
        <v>3.7408842044699728E-2</v>
      </c>
      <c r="W62" s="210">
        <v>104018230.37448724</v>
      </c>
      <c r="X62" s="190">
        <v>10506297.814502513</v>
      </c>
      <c r="Y62" s="190">
        <v>0</v>
      </c>
      <c r="Z62" s="190">
        <v>0</v>
      </c>
      <c r="AA62" s="190">
        <v>7229013.6514201621</v>
      </c>
      <c r="AB62" s="190">
        <v>1763841.7206274481</v>
      </c>
      <c r="AC62" s="190">
        <v>0</v>
      </c>
      <c r="AD62" s="186">
        <v>0</v>
      </c>
      <c r="AE62" s="190">
        <v>1190742.2028170777</v>
      </c>
      <c r="AF62" s="190">
        <v>20689895.389367193</v>
      </c>
      <c r="AG62" s="215">
        <v>124708125.76385443</v>
      </c>
    </row>
    <row r="63" spans="1:33" s="54" customFormat="1" x14ac:dyDescent="0.25">
      <c r="A63" s="100">
        <v>169</v>
      </c>
      <c r="B63" s="38" t="s">
        <v>312</v>
      </c>
      <c r="C63" s="166">
        <v>5133</v>
      </c>
      <c r="D63" s="206">
        <v>0.99097833232856591</v>
      </c>
      <c r="E63" s="50">
        <v>186</v>
      </c>
      <c r="F63" s="50">
        <v>2435</v>
      </c>
      <c r="G63" s="201">
        <v>7.6386036960985629E-2</v>
      </c>
      <c r="H63" s="204">
        <v>0.8312615195644022</v>
      </c>
      <c r="I63" s="184">
        <v>0</v>
      </c>
      <c r="J63" s="186">
        <v>21</v>
      </c>
      <c r="K63" s="15">
        <v>118</v>
      </c>
      <c r="L63" s="207">
        <v>2.2988505747126436E-2</v>
      </c>
      <c r="M63" s="204">
        <v>2.0045165055441374E-2</v>
      </c>
      <c r="N63" s="209">
        <v>180.42</v>
      </c>
      <c r="O63" s="208">
        <v>28.450282673761226</v>
      </c>
      <c r="P63" s="204">
        <v>0.63879572683168151</v>
      </c>
      <c r="Q63" s="184">
        <v>0</v>
      </c>
      <c r="R63" s="184">
        <v>0</v>
      </c>
      <c r="S63" s="15">
        <v>1529</v>
      </c>
      <c r="T63" s="15">
        <v>207</v>
      </c>
      <c r="U63" s="189">
        <v>0.1353826030085023</v>
      </c>
      <c r="V63" s="214">
        <v>8.0703910787532737E-2</v>
      </c>
      <c r="W63" s="210">
        <v>6124173.4352592118</v>
      </c>
      <c r="X63" s="190">
        <v>399250.59359949577</v>
      </c>
      <c r="Y63" s="190">
        <v>0</v>
      </c>
      <c r="Z63" s="190">
        <v>0</v>
      </c>
      <c r="AA63" s="190">
        <v>208477.37262693158</v>
      </c>
      <c r="AB63" s="190">
        <v>133616.74248245111</v>
      </c>
      <c r="AC63" s="190">
        <v>0</v>
      </c>
      <c r="AD63" s="186">
        <v>0</v>
      </c>
      <c r="AE63" s="190">
        <v>171579.52216904965</v>
      </c>
      <c r="AF63" s="190">
        <v>912924.2308779275</v>
      </c>
      <c r="AG63" s="215">
        <v>7037097.6661371393</v>
      </c>
    </row>
    <row r="64" spans="1:33" s="54" customFormat="1" x14ac:dyDescent="0.25">
      <c r="A64" s="100">
        <v>171</v>
      </c>
      <c r="B64" s="38" t="s">
        <v>313</v>
      </c>
      <c r="C64" s="166">
        <v>4767</v>
      </c>
      <c r="D64" s="206">
        <v>1.261370065746783</v>
      </c>
      <c r="E64" s="50">
        <v>164</v>
      </c>
      <c r="F64" s="50">
        <v>2114</v>
      </c>
      <c r="G64" s="201">
        <v>7.7578051087984864E-2</v>
      </c>
      <c r="H64" s="204">
        <v>0.84423346462103221</v>
      </c>
      <c r="I64" s="184">
        <v>0</v>
      </c>
      <c r="J64" s="186">
        <v>20</v>
      </c>
      <c r="K64" s="15">
        <v>153</v>
      </c>
      <c r="L64" s="207">
        <v>3.2095657646318436E-2</v>
      </c>
      <c r="M64" s="204">
        <v>2.9152316954633373E-2</v>
      </c>
      <c r="N64" s="209">
        <v>575.13</v>
      </c>
      <c r="O64" s="208">
        <v>8.2885608471128265</v>
      </c>
      <c r="P64" s="204">
        <v>2.1926507308542784</v>
      </c>
      <c r="Q64" s="184">
        <v>0</v>
      </c>
      <c r="R64" s="184">
        <v>0</v>
      </c>
      <c r="S64" s="15">
        <v>1282</v>
      </c>
      <c r="T64" s="15">
        <v>181</v>
      </c>
      <c r="U64" s="189">
        <v>0.14118564742589704</v>
      </c>
      <c r="V64" s="214">
        <v>8.6506955204927474E-2</v>
      </c>
      <c r="W64" s="210">
        <v>7239352.6104674209</v>
      </c>
      <c r="X64" s="190">
        <v>376568.8088316404</v>
      </c>
      <c r="Y64" s="190">
        <v>0</v>
      </c>
      <c r="Z64" s="190">
        <v>0</v>
      </c>
      <c r="AA64" s="190">
        <v>281576.4007505519</v>
      </c>
      <c r="AB64" s="190">
        <v>425933.91588478058</v>
      </c>
      <c r="AC64" s="190">
        <v>0</v>
      </c>
      <c r="AD64" s="186">
        <v>0</v>
      </c>
      <c r="AE64" s="190">
        <v>170803.11530575991</v>
      </c>
      <c r="AF64" s="190">
        <v>1254882.2407727335</v>
      </c>
      <c r="AG64" s="215">
        <v>8494234.8512401544</v>
      </c>
    </row>
    <row r="65" spans="1:33" s="54" customFormat="1" x14ac:dyDescent="0.25">
      <c r="A65" s="100">
        <v>172</v>
      </c>
      <c r="B65" s="38" t="s">
        <v>34</v>
      </c>
      <c r="C65" s="166">
        <v>4377</v>
      </c>
      <c r="D65" s="206">
        <v>1.4273410133010724</v>
      </c>
      <c r="E65" s="50">
        <v>191</v>
      </c>
      <c r="F65" s="50">
        <v>1831</v>
      </c>
      <c r="G65" s="201">
        <v>0.10431458219552157</v>
      </c>
      <c r="H65" s="204">
        <v>1.135190429539678</v>
      </c>
      <c r="I65" s="184">
        <v>0</v>
      </c>
      <c r="J65" s="186">
        <v>9</v>
      </c>
      <c r="K65" s="15">
        <v>87</v>
      </c>
      <c r="L65" s="207">
        <v>1.9876627827278958E-2</v>
      </c>
      <c r="M65" s="204">
        <v>1.6933287135593895E-2</v>
      </c>
      <c r="N65" s="209">
        <v>867.02</v>
      </c>
      <c r="O65" s="208">
        <v>5.0483264515236099</v>
      </c>
      <c r="P65" s="204">
        <v>3.5999888623817342</v>
      </c>
      <c r="Q65" s="184">
        <v>3</v>
      </c>
      <c r="R65" s="184">
        <v>263</v>
      </c>
      <c r="S65" s="15">
        <v>1062</v>
      </c>
      <c r="T65" s="15">
        <v>185</v>
      </c>
      <c r="U65" s="189">
        <v>0.17419962335216574</v>
      </c>
      <c r="V65" s="214">
        <v>0.11952093113119618</v>
      </c>
      <c r="W65" s="210">
        <v>7521705.9258588189</v>
      </c>
      <c r="X65" s="190">
        <v>464923.92668960505</v>
      </c>
      <c r="Y65" s="190">
        <v>0</v>
      </c>
      <c r="Z65" s="190">
        <v>0</v>
      </c>
      <c r="AA65" s="190">
        <v>150174.37858719649</v>
      </c>
      <c r="AB65" s="190">
        <v>642103.91346377763</v>
      </c>
      <c r="AC65" s="190">
        <v>0</v>
      </c>
      <c r="AD65" s="186">
        <v>76385.72</v>
      </c>
      <c r="AE65" s="190">
        <v>216680.64703431234</v>
      </c>
      <c r="AF65" s="190">
        <v>1550268.585774892</v>
      </c>
      <c r="AG65" s="215">
        <v>9071974.5116337109</v>
      </c>
    </row>
    <row r="66" spans="1:33" s="54" customFormat="1" x14ac:dyDescent="0.25">
      <c r="A66" s="100">
        <v>176</v>
      </c>
      <c r="B66" s="38" t="s">
        <v>35</v>
      </c>
      <c r="C66" s="166">
        <v>4606</v>
      </c>
      <c r="D66" s="206">
        <v>1.674981178651112</v>
      </c>
      <c r="E66" s="50">
        <v>283</v>
      </c>
      <c r="F66" s="50">
        <v>1832</v>
      </c>
      <c r="G66" s="201">
        <v>0.1544759825327511</v>
      </c>
      <c r="H66" s="204">
        <v>1.6810656120563559</v>
      </c>
      <c r="I66" s="184">
        <v>0</v>
      </c>
      <c r="J66" s="186">
        <v>5</v>
      </c>
      <c r="K66" s="15">
        <v>94</v>
      </c>
      <c r="L66" s="207">
        <v>2.0408163265306121E-2</v>
      </c>
      <c r="M66" s="204">
        <v>1.7464822573621058E-2</v>
      </c>
      <c r="N66" s="209">
        <v>1501.7</v>
      </c>
      <c r="O66" s="208">
        <v>3.0671905174135978</v>
      </c>
      <c r="P66" s="204">
        <v>5.925265775298894</v>
      </c>
      <c r="Q66" s="184">
        <v>3</v>
      </c>
      <c r="R66" s="184">
        <v>196</v>
      </c>
      <c r="S66" s="15">
        <v>1062</v>
      </c>
      <c r="T66" s="15">
        <v>184</v>
      </c>
      <c r="U66" s="189">
        <v>0.17325800376647835</v>
      </c>
      <c r="V66" s="214">
        <v>0.11857931154550878</v>
      </c>
      <c r="W66" s="210">
        <v>9288507.2253435384</v>
      </c>
      <c r="X66" s="190">
        <v>724511.40672844148</v>
      </c>
      <c r="Y66" s="190">
        <v>0</v>
      </c>
      <c r="Z66" s="190">
        <v>0</v>
      </c>
      <c r="AA66" s="190">
        <v>162991.94257542311</v>
      </c>
      <c r="AB66" s="190">
        <v>1112139.7970618382</v>
      </c>
      <c r="AC66" s="190">
        <v>0</v>
      </c>
      <c r="AD66" s="186">
        <v>56926.239999999998</v>
      </c>
      <c r="AE66" s="190">
        <v>226220.7654158519</v>
      </c>
      <c r="AF66" s="190">
        <v>2282790.1517815534</v>
      </c>
      <c r="AG66" s="215">
        <v>11571297.377125092</v>
      </c>
    </row>
    <row r="67" spans="1:33" s="54" customFormat="1" x14ac:dyDescent="0.25">
      <c r="A67" s="100">
        <v>177</v>
      </c>
      <c r="B67" s="38" t="s">
        <v>36</v>
      </c>
      <c r="C67" s="166">
        <v>1844</v>
      </c>
      <c r="D67" s="206">
        <v>1.1710209953401052</v>
      </c>
      <c r="E67" s="50">
        <v>48</v>
      </c>
      <c r="F67" s="50">
        <v>801</v>
      </c>
      <c r="G67" s="201">
        <v>5.9925093632958802E-2</v>
      </c>
      <c r="H67" s="204">
        <v>0.6521273569777517</v>
      </c>
      <c r="I67" s="184">
        <v>0</v>
      </c>
      <c r="J67" s="186">
        <v>4</v>
      </c>
      <c r="K67" s="15">
        <v>15</v>
      </c>
      <c r="L67" s="207">
        <v>8.1344902386117132E-3</v>
      </c>
      <c r="M67" s="204">
        <v>5.1911495469266506E-3</v>
      </c>
      <c r="N67" s="209">
        <v>258.5</v>
      </c>
      <c r="O67" s="208">
        <v>7.1334622823984528</v>
      </c>
      <c r="P67" s="204">
        <v>2.5476995993930678</v>
      </c>
      <c r="Q67" s="184">
        <v>0</v>
      </c>
      <c r="R67" s="184">
        <v>0</v>
      </c>
      <c r="S67" s="15">
        <v>508</v>
      </c>
      <c r="T67" s="15">
        <v>86</v>
      </c>
      <c r="U67" s="189">
        <v>0.16929133858267717</v>
      </c>
      <c r="V67" s="214">
        <v>0.11461264636170761</v>
      </c>
      <c r="W67" s="210">
        <v>2599786.3348415974</v>
      </c>
      <c r="X67" s="190">
        <v>112520.06272520077</v>
      </c>
      <c r="Y67" s="190">
        <v>0</v>
      </c>
      <c r="Z67" s="190">
        <v>0</v>
      </c>
      <c r="AA67" s="190">
        <v>19395.567049300957</v>
      </c>
      <c r="AB67" s="190">
        <v>191441.79099719328</v>
      </c>
      <c r="AC67" s="190">
        <v>0</v>
      </c>
      <c r="AD67" s="186">
        <v>0</v>
      </c>
      <c r="AE67" s="190">
        <v>87537.283721648651</v>
      </c>
      <c r="AF67" s="190">
        <v>410894.70449334336</v>
      </c>
      <c r="AG67" s="215">
        <v>3010681.0393349407</v>
      </c>
    </row>
    <row r="68" spans="1:33" s="54" customFormat="1" x14ac:dyDescent="0.25">
      <c r="A68" s="100">
        <v>178</v>
      </c>
      <c r="B68" s="38" t="s">
        <v>37</v>
      </c>
      <c r="C68" s="166">
        <v>6116</v>
      </c>
      <c r="D68" s="206">
        <v>1.625356845938887</v>
      </c>
      <c r="E68" s="50">
        <v>203</v>
      </c>
      <c r="F68" s="50">
        <v>2635</v>
      </c>
      <c r="G68" s="201">
        <v>7.7039848197343455E-2</v>
      </c>
      <c r="H68" s="204">
        <v>0.83837653879390706</v>
      </c>
      <c r="I68" s="184">
        <v>0</v>
      </c>
      <c r="J68" s="186">
        <v>19</v>
      </c>
      <c r="K68" s="15">
        <v>157</v>
      </c>
      <c r="L68" s="207">
        <v>2.567037279267495E-2</v>
      </c>
      <c r="M68" s="204">
        <v>2.2727032100989888E-2</v>
      </c>
      <c r="N68" s="209">
        <v>1163.18</v>
      </c>
      <c r="O68" s="208">
        <v>5.257999621726646</v>
      </c>
      <c r="P68" s="204">
        <v>3.4564321617779163</v>
      </c>
      <c r="Q68" s="184">
        <v>0</v>
      </c>
      <c r="R68" s="184">
        <v>0</v>
      </c>
      <c r="S68" s="15">
        <v>1492</v>
      </c>
      <c r="T68" s="15">
        <v>202</v>
      </c>
      <c r="U68" s="189">
        <v>0.1353887399463807</v>
      </c>
      <c r="V68" s="214">
        <v>8.0710047725411141E-2</v>
      </c>
      <c r="W68" s="210">
        <v>11968184.066294938</v>
      </c>
      <c r="X68" s="190">
        <v>479781.19596692902</v>
      </c>
      <c r="Y68" s="190">
        <v>0</v>
      </c>
      <c r="Z68" s="190">
        <v>0</v>
      </c>
      <c r="AA68" s="190">
        <v>281636.0381309787</v>
      </c>
      <c r="AB68" s="190">
        <v>861436.2183834248</v>
      </c>
      <c r="AC68" s="190">
        <v>0</v>
      </c>
      <c r="AD68" s="186">
        <v>0</v>
      </c>
      <c r="AE68" s="190">
        <v>204453.56618574527</v>
      </c>
      <c r="AF68" s="190">
        <v>1827307.0186670758</v>
      </c>
      <c r="AG68" s="215">
        <v>13795491.084962014</v>
      </c>
    </row>
    <row r="69" spans="1:33" s="54" customFormat="1" x14ac:dyDescent="0.25">
      <c r="A69" s="100">
        <v>179</v>
      </c>
      <c r="B69" s="38" t="s">
        <v>38</v>
      </c>
      <c r="C69" s="166">
        <v>142400</v>
      </c>
      <c r="D69" s="206">
        <v>0.95246062575912094</v>
      </c>
      <c r="E69" s="50">
        <v>8137</v>
      </c>
      <c r="F69" s="50">
        <v>68816</v>
      </c>
      <c r="G69" s="201">
        <v>0.11824285049988374</v>
      </c>
      <c r="H69" s="204">
        <v>1.2867630720829522</v>
      </c>
      <c r="I69" s="184">
        <v>0</v>
      </c>
      <c r="J69" s="186">
        <v>293</v>
      </c>
      <c r="K69" s="15">
        <v>7453</v>
      </c>
      <c r="L69" s="207">
        <v>5.2338483146067413E-2</v>
      </c>
      <c r="M69" s="204">
        <v>4.9395142454382354E-2</v>
      </c>
      <c r="N69" s="209">
        <v>1170.97</v>
      </c>
      <c r="O69" s="208">
        <v>121.60858092009188</v>
      </c>
      <c r="P69" s="204">
        <v>0.14944602479239558</v>
      </c>
      <c r="Q69" s="184">
        <v>3</v>
      </c>
      <c r="R69" s="184">
        <v>448</v>
      </c>
      <c r="S69" s="15">
        <v>43701</v>
      </c>
      <c r="T69" s="15">
        <v>3810</v>
      </c>
      <c r="U69" s="189">
        <v>8.7183359648520628E-2</v>
      </c>
      <c r="V69" s="214">
        <v>3.2504667427551065E-2</v>
      </c>
      <c r="W69" s="210">
        <v>163293568.08642665</v>
      </c>
      <c r="X69" s="190">
        <v>17145304.701243777</v>
      </c>
      <c r="Y69" s="190">
        <v>0</v>
      </c>
      <c r="Z69" s="190">
        <v>0</v>
      </c>
      <c r="AA69" s="190">
        <v>14251883.24272259</v>
      </c>
      <c r="AB69" s="190">
        <v>867205.39266531309</v>
      </c>
      <c r="AC69" s="190">
        <v>0</v>
      </c>
      <c r="AD69" s="186">
        <v>130117.12</v>
      </c>
      <c r="AE69" s="190">
        <v>1917146.6079387944</v>
      </c>
      <c r="AF69" s="190">
        <v>34311657.064570516</v>
      </c>
      <c r="AG69" s="215">
        <v>197605225.15099716</v>
      </c>
    </row>
    <row r="70" spans="1:33" s="54" customFormat="1" x14ac:dyDescent="0.25">
      <c r="A70" s="100">
        <v>181</v>
      </c>
      <c r="B70" s="38" t="s">
        <v>39</v>
      </c>
      <c r="C70" s="166">
        <v>1739</v>
      </c>
      <c r="D70" s="206">
        <v>1.0365464408894629</v>
      </c>
      <c r="E70" s="50">
        <v>55</v>
      </c>
      <c r="F70" s="50">
        <v>777</v>
      </c>
      <c r="G70" s="201">
        <v>7.0785070785070792E-2</v>
      </c>
      <c r="H70" s="204">
        <v>0.77030970376594965</v>
      </c>
      <c r="I70" s="184">
        <v>0</v>
      </c>
      <c r="J70" s="186">
        <v>3</v>
      </c>
      <c r="K70" s="15">
        <v>33</v>
      </c>
      <c r="L70" s="207">
        <v>1.8976423231742381E-2</v>
      </c>
      <c r="M70" s="204">
        <v>1.6033082540057319E-2</v>
      </c>
      <c r="N70" s="209">
        <v>214.36</v>
      </c>
      <c r="O70" s="208">
        <v>8.1125209927225228</v>
      </c>
      <c r="P70" s="204">
        <v>2.2402307513848441</v>
      </c>
      <c r="Q70" s="184">
        <v>0</v>
      </c>
      <c r="R70" s="184">
        <v>0</v>
      </c>
      <c r="S70" s="15">
        <v>445</v>
      </c>
      <c r="T70" s="15">
        <v>65</v>
      </c>
      <c r="U70" s="189">
        <v>0.14606741573033707</v>
      </c>
      <c r="V70" s="214">
        <v>9.1388723509367512E-2</v>
      </c>
      <c r="W70" s="210">
        <v>2170203.2277205302</v>
      </c>
      <c r="X70" s="190">
        <v>125343.43154861964</v>
      </c>
      <c r="Y70" s="190">
        <v>0</v>
      </c>
      <c r="Z70" s="190">
        <v>0</v>
      </c>
      <c r="AA70" s="190">
        <v>56492.999543782193</v>
      </c>
      <c r="AB70" s="190">
        <v>158752.27202382343</v>
      </c>
      <c r="AC70" s="190">
        <v>0</v>
      </c>
      <c r="AD70" s="186">
        <v>0</v>
      </c>
      <c r="AE70" s="190">
        <v>65825.141683809838</v>
      </c>
      <c r="AF70" s="190">
        <v>406413.84480003547</v>
      </c>
      <c r="AG70" s="215">
        <v>2576617.0725205657</v>
      </c>
    </row>
    <row r="71" spans="1:33" s="54" customFormat="1" x14ac:dyDescent="0.25">
      <c r="A71" s="100">
        <v>182</v>
      </c>
      <c r="B71" s="38" t="s">
        <v>40</v>
      </c>
      <c r="C71" s="166">
        <v>20182</v>
      </c>
      <c r="D71" s="206">
        <v>1.3413420385222907</v>
      </c>
      <c r="E71" s="50">
        <v>1059</v>
      </c>
      <c r="F71" s="50">
        <v>8977</v>
      </c>
      <c r="G71" s="201">
        <v>0.1179681408042776</v>
      </c>
      <c r="H71" s="204">
        <v>1.2837735780851778</v>
      </c>
      <c r="I71" s="184">
        <v>0</v>
      </c>
      <c r="J71" s="186">
        <v>32</v>
      </c>
      <c r="K71" s="15">
        <v>427</v>
      </c>
      <c r="L71" s="207">
        <v>2.1157467049846397E-2</v>
      </c>
      <c r="M71" s="204">
        <v>1.8214126358161335E-2</v>
      </c>
      <c r="N71" s="209">
        <v>1571.37</v>
      </c>
      <c r="O71" s="208">
        <v>12.843569623958713</v>
      </c>
      <c r="P71" s="204">
        <v>1.4150208650132607</v>
      </c>
      <c r="Q71" s="184">
        <v>0</v>
      </c>
      <c r="R71" s="184">
        <v>0</v>
      </c>
      <c r="S71" s="15">
        <v>5348</v>
      </c>
      <c r="T71" s="15">
        <v>592</v>
      </c>
      <c r="U71" s="189">
        <v>0.11069558713537771</v>
      </c>
      <c r="V71" s="214">
        <v>5.6016894914408144E-2</v>
      </c>
      <c r="W71" s="210">
        <v>32592359.047233216</v>
      </c>
      <c r="X71" s="190">
        <v>2424316.2042822614</v>
      </c>
      <c r="Y71" s="190">
        <v>0</v>
      </c>
      <c r="Z71" s="190">
        <v>0</v>
      </c>
      <c r="AA71" s="190">
        <v>744818.69882266375</v>
      </c>
      <c r="AB71" s="190">
        <v>1163736.5072311782</v>
      </c>
      <c r="AC71" s="190">
        <v>0</v>
      </c>
      <c r="AD71" s="186">
        <v>0</v>
      </c>
      <c r="AE71" s="190">
        <v>468255.45215421118</v>
      </c>
      <c r="AF71" s="190">
        <v>4801126.8624903113</v>
      </c>
      <c r="AG71" s="215">
        <v>37393485.909723528</v>
      </c>
    </row>
    <row r="72" spans="1:33" s="54" customFormat="1" x14ac:dyDescent="0.25">
      <c r="A72" s="100">
        <v>186</v>
      </c>
      <c r="B72" s="38" t="s">
        <v>314</v>
      </c>
      <c r="C72" s="166">
        <v>43711</v>
      </c>
      <c r="D72" s="206">
        <v>0.87754088119841656</v>
      </c>
      <c r="E72" s="50">
        <v>1729</v>
      </c>
      <c r="F72" s="50">
        <v>22093</v>
      </c>
      <c r="G72" s="201">
        <v>7.8260082379034077E-2</v>
      </c>
      <c r="H72" s="204">
        <v>0.85165558507581651</v>
      </c>
      <c r="I72" s="184">
        <v>0</v>
      </c>
      <c r="J72" s="186">
        <v>447</v>
      </c>
      <c r="K72" s="15">
        <v>2589</v>
      </c>
      <c r="L72" s="207">
        <v>5.9229942119832533E-2</v>
      </c>
      <c r="M72" s="204">
        <v>5.6286601428147467E-2</v>
      </c>
      <c r="N72" s="209">
        <v>37.54</v>
      </c>
      <c r="O72" s="208">
        <v>1164.3846563665425</v>
      </c>
      <c r="P72" s="204">
        <v>1.5608174583701348E-2</v>
      </c>
      <c r="Q72" s="184">
        <v>0</v>
      </c>
      <c r="R72" s="184">
        <v>0</v>
      </c>
      <c r="S72" s="15">
        <v>14499</v>
      </c>
      <c r="T72" s="15">
        <v>1977</v>
      </c>
      <c r="U72" s="189">
        <v>0.13635423132629837</v>
      </c>
      <c r="V72" s="214">
        <v>8.1675539105328807E-2</v>
      </c>
      <c r="W72" s="210">
        <v>46181725.779930718</v>
      </c>
      <c r="X72" s="190">
        <v>3483303.9358193302</v>
      </c>
      <c r="Y72" s="190">
        <v>0</v>
      </c>
      <c r="Z72" s="190">
        <v>0</v>
      </c>
      <c r="AA72" s="190">
        <v>4985099.0664164824</v>
      </c>
      <c r="AB72" s="190">
        <v>27801.643458547911</v>
      </c>
      <c r="AC72" s="190">
        <v>0</v>
      </c>
      <c r="AD72" s="186">
        <v>0</v>
      </c>
      <c r="AE72" s="190">
        <v>1478707.7914939416</v>
      </c>
      <c r="AF72" s="190">
        <v>9974912.4371882975</v>
      </c>
      <c r="AG72" s="215">
        <v>56156638.217119016</v>
      </c>
    </row>
    <row r="73" spans="1:33" s="54" customFormat="1" x14ac:dyDescent="0.25">
      <c r="A73" s="100">
        <v>202</v>
      </c>
      <c r="B73" s="38" t="s">
        <v>315</v>
      </c>
      <c r="C73" s="166">
        <v>33937</v>
      </c>
      <c r="D73" s="206">
        <v>0.81551031208925562</v>
      </c>
      <c r="E73" s="50">
        <v>939</v>
      </c>
      <c r="F73" s="50">
        <v>15986</v>
      </c>
      <c r="G73" s="201">
        <v>5.8738896534467656E-2</v>
      </c>
      <c r="H73" s="204">
        <v>0.63921871500830052</v>
      </c>
      <c r="I73" s="184">
        <v>0</v>
      </c>
      <c r="J73" s="186">
        <v>1523</v>
      </c>
      <c r="K73" s="15">
        <v>1731</v>
      </c>
      <c r="L73" s="207">
        <v>5.1006276335562956E-2</v>
      </c>
      <c r="M73" s="204">
        <v>4.8062935643877897E-2</v>
      </c>
      <c r="N73" s="209">
        <v>150.65</v>
      </c>
      <c r="O73" s="208">
        <v>225.27049452373049</v>
      </c>
      <c r="P73" s="204">
        <v>8.0675984831371755E-2</v>
      </c>
      <c r="Q73" s="184">
        <v>3</v>
      </c>
      <c r="R73" s="184">
        <v>224</v>
      </c>
      <c r="S73" s="15">
        <v>11489</v>
      </c>
      <c r="T73" s="15">
        <v>1134</v>
      </c>
      <c r="U73" s="189">
        <v>9.8703107320045266E-2</v>
      </c>
      <c r="V73" s="214">
        <v>4.4024415099075703E-2</v>
      </c>
      <c r="W73" s="210">
        <v>33320765.008554723</v>
      </c>
      <c r="X73" s="190">
        <v>2029829.4987578173</v>
      </c>
      <c r="Y73" s="190">
        <v>0</v>
      </c>
      <c r="Z73" s="190">
        <v>0</v>
      </c>
      <c r="AA73" s="190">
        <v>3304926.2020456223</v>
      </c>
      <c r="AB73" s="190">
        <v>111569.46156180723</v>
      </c>
      <c r="AC73" s="190">
        <v>0</v>
      </c>
      <c r="AD73" s="186">
        <v>65058.559999999998</v>
      </c>
      <c r="AE73" s="190">
        <v>618823.29288926686</v>
      </c>
      <c r="AF73" s="190">
        <v>6130207.0152545162</v>
      </c>
      <c r="AG73" s="215">
        <v>39450972.023809239</v>
      </c>
    </row>
    <row r="74" spans="1:33" s="54" customFormat="1" x14ac:dyDescent="0.25">
      <c r="A74" s="100">
        <v>204</v>
      </c>
      <c r="B74" s="38" t="s">
        <v>41</v>
      </c>
      <c r="C74" s="166">
        <v>2893</v>
      </c>
      <c r="D74" s="206">
        <v>2.0167991503683353</v>
      </c>
      <c r="E74" s="50">
        <v>144</v>
      </c>
      <c r="F74" s="50">
        <v>1082</v>
      </c>
      <c r="G74" s="201">
        <v>0.13308687615526801</v>
      </c>
      <c r="H74" s="204">
        <v>1.4483013297759126</v>
      </c>
      <c r="I74" s="184">
        <v>0</v>
      </c>
      <c r="J74" s="186">
        <v>1</v>
      </c>
      <c r="K74" s="15">
        <v>52</v>
      </c>
      <c r="L74" s="207">
        <v>1.7974421016246113E-2</v>
      </c>
      <c r="M74" s="204">
        <v>1.503108032456105E-2</v>
      </c>
      <c r="N74" s="209">
        <v>674.07</v>
      </c>
      <c r="O74" s="208">
        <v>4.2918391265002152</v>
      </c>
      <c r="P74" s="204">
        <v>4.2345294088345851</v>
      </c>
      <c r="Q74" s="184">
        <v>0</v>
      </c>
      <c r="R74" s="184">
        <v>0</v>
      </c>
      <c r="S74" s="15">
        <v>725</v>
      </c>
      <c r="T74" s="15">
        <v>119</v>
      </c>
      <c r="U74" s="189">
        <v>0.16413793103448276</v>
      </c>
      <c r="V74" s="214">
        <v>0.1094592388135132</v>
      </c>
      <c r="W74" s="210">
        <v>7024624.9461890953</v>
      </c>
      <c r="X74" s="190">
        <v>392052.28785069333</v>
      </c>
      <c r="Y74" s="190">
        <v>0</v>
      </c>
      <c r="Z74" s="190">
        <v>0</v>
      </c>
      <c r="AA74" s="190">
        <v>88108.265842531284</v>
      </c>
      <c r="AB74" s="190">
        <v>499207.61337515706</v>
      </c>
      <c r="AC74" s="190">
        <v>0</v>
      </c>
      <c r="AD74" s="186">
        <v>0</v>
      </c>
      <c r="AE74" s="190">
        <v>131159.715705221</v>
      </c>
      <c r="AF74" s="190">
        <v>1110527.8827736024</v>
      </c>
      <c r="AG74" s="215">
        <v>8135152.8289626976</v>
      </c>
    </row>
    <row r="75" spans="1:33" s="54" customFormat="1" x14ac:dyDescent="0.25">
      <c r="A75" s="100">
        <v>205</v>
      </c>
      <c r="B75" s="38" t="s">
        <v>316</v>
      </c>
      <c r="C75" s="166">
        <v>36709</v>
      </c>
      <c r="D75" s="206">
        <v>1.2675063818061156</v>
      </c>
      <c r="E75" s="50">
        <v>1623</v>
      </c>
      <c r="F75" s="50">
        <v>16997</v>
      </c>
      <c r="G75" s="201">
        <v>9.5487438959816442E-2</v>
      </c>
      <c r="H75" s="204">
        <v>1.0391301442905216</v>
      </c>
      <c r="I75" s="184">
        <v>0</v>
      </c>
      <c r="J75" s="186">
        <v>45</v>
      </c>
      <c r="K75" s="15">
        <v>1288</v>
      </c>
      <c r="L75" s="207">
        <v>3.508676346400065E-2</v>
      </c>
      <c r="M75" s="204">
        <v>3.2143422772315591E-2</v>
      </c>
      <c r="N75" s="209">
        <v>1834.78</v>
      </c>
      <c r="O75" s="208">
        <v>20.007303327919423</v>
      </c>
      <c r="P75" s="204">
        <v>0.9083642458597152</v>
      </c>
      <c r="Q75" s="184">
        <v>0</v>
      </c>
      <c r="R75" s="184">
        <v>0</v>
      </c>
      <c r="S75" s="15">
        <v>10306</v>
      </c>
      <c r="T75" s="15">
        <v>884</v>
      </c>
      <c r="U75" s="189">
        <v>8.5775276537939066E-2</v>
      </c>
      <c r="V75" s="214">
        <v>3.1096584316969503E-2</v>
      </c>
      <c r="W75" s="210">
        <v>56018924.53507293</v>
      </c>
      <c r="X75" s="190">
        <v>3569267.7416348043</v>
      </c>
      <c r="Y75" s="190">
        <v>0</v>
      </c>
      <c r="Z75" s="190">
        <v>0</v>
      </c>
      <c r="AA75" s="190">
        <v>2390796.9801913174</v>
      </c>
      <c r="AB75" s="190">
        <v>1358814.5813765198</v>
      </c>
      <c r="AC75" s="190">
        <v>0</v>
      </c>
      <c r="AD75" s="186">
        <v>0</v>
      </c>
      <c r="AE75" s="190">
        <v>472808.0383259377</v>
      </c>
      <c r="AF75" s="190">
        <v>7791687.3415285796</v>
      </c>
      <c r="AG75" s="215">
        <v>63810611.87660151</v>
      </c>
    </row>
    <row r="76" spans="1:33" s="54" customFormat="1" x14ac:dyDescent="0.25">
      <c r="A76" s="100">
        <v>208</v>
      </c>
      <c r="B76" s="38" t="s">
        <v>42</v>
      </c>
      <c r="C76" s="166">
        <v>12373</v>
      </c>
      <c r="D76" s="206">
        <v>1.0525892888045567</v>
      </c>
      <c r="E76" s="50">
        <v>360</v>
      </c>
      <c r="F76" s="50">
        <v>5477</v>
      </c>
      <c r="G76" s="201">
        <v>6.5729413912725951E-2</v>
      </c>
      <c r="H76" s="204">
        <v>0.71529214844693156</v>
      </c>
      <c r="I76" s="184">
        <v>0</v>
      </c>
      <c r="J76" s="186">
        <v>57</v>
      </c>
      <c r="K76" s="15">
        <v>311</v>
      </c>
      <c r="L76" s="207">
        <v>2.5135375414208357E-2</v>
      </c>
      <c r="M76" s="204">
        <v>2.2192034722523294E-2</v>
      </c>
      <c r="N76" s="209">
        <v>924.05</v>
      </c>
      <c r="O76" s="208">
        <v>13.389968075320601</v>
      </c>
      <c r="P76" s="204">
        <v>1.3572787400926609</v>
      </c>
      <c r="Q76" s="184">
        <v>0</v>
      </c>
      <c r="R76" s="184">
        <v>0</v>
      </c>
      <c r="S76" s="15">
        <v>3440</v>
      </c>
      <c r="T76" s="15">
        <v>411</v>
      </c>
      <c r="U76" s="189">
        <v>0.11947674418604651</v>
      </c>
      <c r="V76" s="214">
        <v>6.4798051965076944E-2</v>
      </c>
      <c r="W76" s="210">
        <v>15679998.526045237</v>
      </c>
      <c r="X76" s="190">
        <v>828123.48356330942</v>
      </c>
      <c r="Y76" s="190">
        <v>0</v>
      </c>
      <c r="Z76" s="190">
        <v>0</v>
      </c>
      <c r="AA76" s="190">
        <v>556352.64919793967</v>
      </c>
      <c r="AB76" s="190">
        <v>684339.60143503465</v>
      </c>
      <c r="AC76" s="190">
        <v>0</v>
      </c>
      <c r="AD76" s="186">
        <v>0</v>
      </c>
      <c r="AE76" s="190">
        <v>332075.29873947654</v>
      </c>
      <c r="AF76" s="190">
        <v>2400891.0329357609</v>
      </c>
      <c r="AG76" s="215">
        <v>18080889.558980998</v>
      </c>
    </row>
    <row r="77" spans="1:33" s="54" customFormat="1" x14ac:dyDescent="0.25">
      <c r="A77" s="100">
        <v>211</v>
      </c>
      <c r="B77" s="38" t="s">
        <v>43</v>
      </c>
      <c r="C77" s="166">
        <v>31868</v>
      </c>
      <c r="D77" s="206">
        <v>0.87040157927813366</v>
      </c>
      <c r="E77" s="50">
        <v>1028</v>
      </c>
      <c r="F77" s="50">
        <v>15182</v>
      </c>
      <c r="G77" s="201">
        <v>6.7711763930970892E-2</v>
      </c>
      <c r="H77" s="204">
        <v>0.73686482526110442</v>
      </c>
      <c r="I77" s="184">
        <v>0</v>
      </c>
      <c r="J77" s="186">
        <v>77</v>
      </c>
      <c r="K77" s="15">
        <v>781</v>
      </c>
      <c r="L77" s="207">
        <v>2.4507342789004644E-2</v>
      </c>
      <c r="M77" s="204">
        <v>2.1564002097319582E-2</v>
      </c>
      <c r="N77" s="209">
        <v>658.07</v>
      </c>
      <c r="O77" s="208">
        <v>48.426459191271441</v>
      </c>
      <c r="P77" s="204">
        <v>0.37528903212539289</v>
      </c>
      <c r="Q77" s="184">
        <v>0</v>
      </c>
      <c r="R77" s="184">
        <v>0</v>
      </c>
      <c r="S77" s="15">
        <v>10679</v>
      </c>
      <c r="T77" s="15">
        <v>867</v>
      </c>
      <c r="U77" s="189">
        <v>8.1187377095233632E-2</v>
      </c>
      <c r="V77" s="214">
        <v>2.6508684874264068E-2</v>
      </c>
      <c r="W77" s="210">
        <v>33395391.345935281</v>
      </c>
      <c r="X77" s="190">
        <v>2197248.9400854511</v>
      </c>
      <c r="Y77" s="190">
        <v>0</v>
      </c>
      <c r="Z77" s="190">
        <v>0</v>
      </c>
      <c r="AA77" s="190">
        <v>1392394.1760559236</v>
      </c>
      <c r="AB77" s="190">
        <v>487358.2181877098</v>
      </c>
      <c r="AC77" s="190">
        <v>0</v>
      </c>
      <c r="AD77" s="186">
        <v>0</v>
      </c>
      <c r="AE77" s="190">
        <v>349898.91856946051</v>
      </c>
      <c r="AF77" s="190">
        <v>4426900.2528985478</v>
      </c>
      <c r="AG77" s="215">
        <v>37822291.598833829</v>
      </c>
    </row>
    <row r="78" spans="1:33" s="54" customFormat="1" x14ac:dyDescent="0.25">
      <c r="A78" s="100">
        <v>213</v>
      </c>
      <c r="B78" s="38" t="s">
        <v>44</v>
      </c>
      <c r="C78" s="166">
        <v>5356</v>
      </c>
      <c r="D78" s="206">
        <v>1.5352516794892164</v>
      </c>
      <c r="E78" s="50">
        <v>193</v>
      </c>
      <c r="F78" s="50">
        <v>2128</v>
      </c>
      <c r="G78" s="201">
        <v>9.069548872180451E-2</v>
      </c>
      <c r="H78" s="204">
        <v>0.98698234352738856</v>
      </c>
      <c r="I78" s="184">
        <v>0</v>
      </c>
      <c r="J78" s="186">
        <v>7</v>
      </c>
      <c r="K78" s="15">
        <v>72</v>
      </c>
      <c r="L78" s="207">
        <v>1.344286781179985E-2</v>
      </c>
      <c r="M78" s="204">
        <v>1.0499527120114788E-2</v>
      </c>
      <c r="N78" s="209">
        <v>1068.8399999999999</v>
      </c>
      <c r="O78" s="208">
        <v>5.0110400059878</v>
      </c>
      <c r="P78" s="204">
        <v>3.6267758743565586</v>
      </c>
      <c r="Q78" s="184">
        <v>0</v>
      </c>
      <c r="R78" s="184">
        <v>0</v>
      </c>
      <c r="S78" s="15">
        <v>1276</v>
      </c>
      <c r="T78" s="15">
        <v>169</v>
      </c>
      <c r="U78" s="189">
        <v>0.13244514106583072</v>
      </c>
      <c r="V78" s="214">
        <v>7.7766448844861155E-2</v>
      </c>
      <c r="W78" s="210">
        <v>9899931.9140746538</v>
      </c>
      <c r="X78" s="190">
        <v>494636.97930594208</v>
      </c>
      <c r="Y78" s="190">
        <v>0</v>
      </c>
      <c r="Z78" s="190">
        <v>0</v>
      </c>
      <c r="AA78" s="190">
        <v>113943.17904341427</v>
      </c>
      <c r="AB78" s="190">
        <v>791569.22200943949</v>
      </c>
      <c r="AC78" s="190">
        <v>0</v>
      </c>
      <c r="AD78" s="186">
        <v>0</v>
      </c>
      <c r="AE78" s="190">
        <v>172517.21765441608</v>
      </c>
      <c r="AF78" s="190">
        <v>1572666.598013211</v>
      </c>
      <c r="AG78" s="215">
        <v>11472598.512087865</v>
      </c>
    </row>
    <row r="79" spans="1:33" s="54" customFormat="1" x14ac:dyDescent="0.25">
      <c r="A79" s="100">
        <v>214</v>
      </c>
      <c r="B79" s="38" t="s">
        <v>45</v>
      </c>
      <c r="C79" s="166">
        <v>12906</v>
      </c>
      <c r="D79" s="206">
        <v>1.1017247109239876</v>
      </c>
      <c r="E79" s="50">
        <v>567</v>
      </c>
      <c r="F79" s="50">
        <v>5842</v>
      </c>
      <c r="G79" s="201">
        <v>9.7055802807257785E-2</v>
      </c>
      <c r="H79" s="204">
        <v>1.0561976682375991</v>
      </c>
      <c r="I79" s="184">
        <v>0</v>
      </c>
      <c r="J79" s="186">
        <v>14</v>
      </c>
      <c r="K79" s="15">
        <v>460</v>
      </c>
      <c r="L79" s="207">
        <v>3.5642336897567024E-2</v>
      </c>
      <c r="M79" s="204">
        <v>3.2698996205881958E-2</v>
      </c>
      <c r="N79" s="209">
        <v>1021</v>
      </c>
      <c r="O79" s="208">
        <v>12.64054848188051</v>
      </c>
      <c r="P79" s="204">
        <v>1.4377476598585379</v>
      </c>
      <c r="Q79" s="184">
        <v>0</v>
      </c>
      <c r="R79" s="184">
        <v>0</v>
      </c>
      <c r="S79" s="15">
        <v>3489</v>
      </c>
      <c r="T79" s="15">
        <v>554</v>
      </c>
      <c r="U79" s="189">
        <v>0.15878475207795931</v>
      </c>
      <c r="V79" s="214">
        <v>0.10410605985698974</v>
      </c>
      <c r="W79" s="210">
        <v>17118937.625133954</v>
      </c>
      <c r="X79" s="190">
        <v>1275479.5345341007</v>
      </c>
      <c r="Y79" s="190">
        <v>0</v>
      </c>
      <c r="Z79" s="190">
        <v>0</v>
      </c>
      <c r="AA79" s="190">
        <v>855074.79682119202</v>
      </c>
      <c r="AB79" s="190">
        <v>756139.53039897233</v>
      </c>
      <c r="AC79" s="190">
        <v>0</v>
      </c>
      <c r="AD79" s="186">
        <v>0</v>
      </c>
      <c r="AE79" s="190">
        <v>556502.70535854192</v>
      </c>
      <c r="AF79" s="190">
        <v>3443196.5671128072</v>
      </c>
      <c r="AG79" s="215">
        <v>20562134.192246761</v>
      </c>
    </row>
    <row r="80" spans="1:33" s="54" customFormat="1" x14ac:dyDescent="0.25">
      <c r="A80" s="100">
        <v>216</v>
      </c>
      <c r="B80" s="38" t="s">
        <v>46</v>
      </c>
      <c r="C80" s="166">
        <v>1339</v>
      </c>
      <c r="D80" s="206">
        <v>1.6290665718752677</v>
      </c>
      <c r="E80" s="50">
        <v>52</v>
      </c>
      <c r="F80" s="50">
        <v>531</v>
      </c>
      <c r="G80" s="201">
        <v>9.7928436911487754E-2</v>
      </c>
      <c r="H80" s="204">
        <v>1.0656940000328514</v>
      </c>
      <c r="I80" s="184">
        <v>0</v>
      </c>
      <c r="J80" s="186">
        <v>1</v>
      </c>
      <c r="K80" s="15">
        <v>25</v>
      </c>
      <c r="L80" s="207">
        <v>1.8670649738610903E-2</v>
      </c>
      <c r="M80" s="204">
        <v>1.572730904692584E-2</v>
      </c>
      <c r="N80" s="209">
        <v>445.01</v>
      </c>
      <c r="O80" s="208">
        <v>3.0089211478393745</v>
      </c>
      <c r="P80" s="204">
        <v>6.0400117205471799</v>
      </c>
      <c r="Q80" s="184">
        <v>0</v>
      </c>
      <c r="R80" s="184">
        <v>0</v>
      </c>
      <c r="S80" s="15">
        <v>297</v>
      </c>
      <c r="T80" s="15">
        <v>55</v>
      </c>
      <c r="U80" s="189">
        <v>0.18518518518518517</v>
      </c>
      <c r="V80" s="214">
        <v>0.13050649296421563</v>
      </c>
      <c r="W80" s="210">
        <v>2626222.1954425545</v>
      </c>
      <c r="X80" s="190">
        <v>133521.04637373597</v>
      </c>
      <c r="Y80" s="190">
        <v>0</v>
      </c>
      <c r="Z80" s="190">
        <v>0</v>
      </c>
      <c r="AA80" s="190">
        <v>42669.054760853563</v>
      </c>
      <c r="AB80" s="190">
        <v>329568.70952286647</v>
      </c>
      <c r="AC80" s="190">
        <v>0</v>
      </c>
      <c r="AD80" s="186">
        <v>0</v>
      </c>
      <c r="AE80" s="190">
        <v>72378.954505616101</v>
      </c>
      <c r="AF80" s="190">
        <v>578137.76516307238</v>
      </c>
      <c r="AG80" s="215">
        <v>3204359.9606056269</v>
      </c>
    </row>
    <row r="81" spans="1:33" s="54" customFormat="1" x14ac:dyDescent="0.25">
      <c r="A81" s="100">
        <v>217</v>
      </c>
      <c r="B81" s="38" t="s">
        <v>47</v>
      </c>
      <c r="C81" s="166">
        <v>5464</v>
      </c>
      <c r="D81" s="206">
        <v>1.0901362587223864</v>
      </c>
      <c r="E81" s="50">
        <v>171</v>
      </c>
      <c r="F81" s="50">
        <v>2423</v>
      </c>
      <c r="G81" s="201">
        <v>7.0573669005365255E-2</v>
      </c>
      <c r="H81" s="204">
        <v>0.76800915026653982</v>
      </c>
      <c r="I81" s="184">
        <v>0</v>
      </c>
      <c r="J81" s="186">
        <v>24</v>
      </c>
      <c r="K81" s="15">
        <v>96</v>
      </c>
      <c r="L81" s="207">
        <v>1.7569546120058566E-2</v>
      </c>
      <c r="M81" s="204">
        <v>1.4626205428373503E-2</v>
      </c>
      <c r="N81" s="209">
        <v>468.33</v>
      </c>
      <c r="O81" s="208">
        <v>11.666986953643798</v>
      </c>
      <c r="P81" s="204">
        <v>1.5577217212432104</v>
      </c>
      <c r="Q81" s="184">
        <v>0</v>
      </c>
      <c r="R81" s="184">
        <v>0</v>
      </c>
      <c r="S81" s="15">
        <v>1503</v>
      </c>
      <c r="T81" s="15">
        <v>207</v>
      </c>
      <c r="U81" s="189">
        <v>0.1377245508982036</v>
      </c>
      <c r="V81" s="214">
        <v>8.3045858677234033E-2</v>
      </c>
      <c r="W81" s="210">
        <v>7171393.1790808737</v>
      </c>
      <c r="X81" s="190">
        <v>392657.33486456488</v>
      </c>
      <c r="Y81" s="190">
        <v>0</v>
      </c>
      <c r="Z81" s="190">
        <v>0</v>
      </c>
      <c r="AA81" s="190">
        <v>161927.415334805</v>
      </c>
      <c r="AB81" s="190">
        <v>346839.20300857077</v>
      </c>
      <c r="AC81" s="190">
        <v>0</v>
      </c>
      <c r="AD81" s="186">
        <v>0</v>
      </c>
      <c r="AE81" s="190">
        <v>187943.91961898076</v>
      </c>
      <c r="AF81" s="190">
        <v>1089367.8728269218</v>
      </c>
      <c r="AG81" s="215">
        <v>8260761.0519077955</v>
      </c>
    </row>
    <row r="82" spans="1:33" s="54" customFormat="1" x14ac:dyDescent="0.25">
      <c r="A82" s="100">
        <v>218</v>
      </c>
      <c r="B82" s="38" t="s">
        <v>317</v>
      </c>
      <c r="C82" s="166">
        <v>1245</v>
      </c>
      <c r="D82" s="206">
        <v>1.8617965723871019</v>
      </c>
      <c r="E82" s="50">
        <v>31</v>
      </c>
      <c r="F82" s="50">
        <v>583</v>
      </c>
      <c r="G82" s="201">
        <v>5.3173241852487133E-2</v>
      </c>
      <c r="H82" s="204">
        <v>0.57865117213817008</v>
      </c>
      <c r="I82" s="184">
        <v>0</v>
      </c>
      <c r="J82" s="186">
        <v>24</v>
      </c>
      <c r="K82" s="15">
        <v>9</v>
      </c>
      <c r="L82" s="207">
        <v>7.2289156626506026E-3</v>
      </c>
      <c r="M82" s="204">
        <v>4.2855749709655401E-3</v>
      </c>
      <c r="N82" s="209">
        <v>185.76</v>
      </c>
      <c r="O82" s="208">
        <v>6.7021963824289408</v>
      </c>
      <c r="P82" s="204">
        <v>2.7116362998252961</v>
      </c>
      <c r="Q82" s="184">
        <v>0</v>
      </c>
      <c r="R82" s="184">
        <v>0</v>
      </c>
      <c r="S82" s="15">
        <v>308</v>
      </c>
      <c r="T82" s="15">
        <v>51</v>
      </c>
      <c r="U82" s="189">
        <v>0.16558441558441558</v>
      </c>
      <c r="V82" s="214">
        <v>0.11090572336344602</v>
      </c>
      <c r="W82" s="210">
        <v>2790703.1086075129</v>
      </c>
      <c r="X82" s="190">
        <v>67409.765770325874</v>
      </c>
      <c r="Y82" s="190">
        <v>0</v>
      </c>
      <c r="Z82" s="190">
        <v>0</v>
      </c>
      <c r="AA82" s="190">
        <v>10810.766136865343</v>
      </c>
      <c r="AB82" s="190">
        <v>137571.47812626162</v>
      </c>
      <c r="AC82" s="190">
        <v>0</v>
      </c>
      <c r="AD82" s="186">
        <v>0</v>
      </c>
      <c r="AE82" s="190">
        <v>57190.371742082607</v>
      </c>
      <c r="AF82" s="190">
        <v>272982.38177553564</v>
      </c>
      <c r="AG82" s="215">
        <v>3063685.4903830485</v>
      </c>
    </row>
    <row r="83" spans="1:33" s="54" customFormat="1" x14ac:dyDescent="0.25">
      <c r="A83" s="100">
        <v>224</v>
      </c>
      <c r="B83" s="38" t="s">
        <v>318</v>
      </c>
      <c r="C83" s="166">
        <v>8714</v>
      </c>
      <c r="D83" s="206">
        <v>1.0513660872217947</v>
      </c>
      <c r="E83" s="50">
        <v>366</v>
      </c>
      <c r="F83" s="50">
        <v>4014</v>
      </c>
      <c r="G83" s="201">
        <v>9.1180866965620333E-2</v>
      </c>
      <c r="H83" s="204">
        <v>0.99226441172427537</v>
      </c>
      <c r="I83" s="184">
        <v>0</v>
      </c>
      <c r="J83" s="186">
        <v>69</v>
      </c>
      <c r="K83" s="15">
        <v>531</v>
      </c>
      <c r="L83" s="207">
        <v>6.0936424145053937E-2</v>
      </c>
      <c r="M83" s="204">
        <v>5.7993083453368871E-2</v>
      </c>
      <c r="N83" s="209">
        <v>242.36</v>
      </c>
      <c r="O83" s="208">
        <v>35.954778016174281</v>
      </c>
      <c r="P83" s="204">
        <v>0.50546603266404666</v>
      </c>
      <c r="Q83" s="184">
        <v>0</v>
      </c>
      <c r="R83" s="184">
        <v>0</v>
      </c>
      <c r="S83" s="15">
        <v>2693</v>
      </c>
      <c r="T83" s="15">
        <v>579</v>
      </c>
      <c r="U83" s="189">
        <v>0.2150018566654289</v>
      </c>
      <c r="V83" s="214">
        <v>0.16032316444445932</v>
      </c>
      <c r="W83" s="210">
        <v>11030204.853033703</v>
      </c>
      <c r="X83" s="190">
        <v>809061.62127792242</v>
      </c>
      <c r="Y83" s="190">
        <v>0</v>
      </c>
      <c r="Z83" s="190">
        <v>0</v>
      </c>
      <c r="AA83" s="190">
        <v>1023933.5666961001</v>
      </c>
      <c r="AB83" s="190">
        <v>179488.713601856</v>
      </c>
      <c r="AC83" s="190">
        <v>0</v>
      </c>
      <c r="AD83" s="186">
        <v>0</v>
      </c>
      <c r="AE83" s="190">
        <v>578646.64740761777</v>
      </c>
      <c r="AF83" s="190">
        <v>2591130.5489834957</v>
      </c>
      <c r="AG83" s="215">
        <v>13621335.402017199</v>
      </c>
    </row>
    <row r="84" spans="1:33" s="54" customFormat="1" x14ac:dyDescent="0.25">
      <c r="A84" s="100">
        <v>226</v>
      </c>
      <c r="B84" s="38" t="s">
        <v>48</v>
      </c>
      <c r="C84" s="166">
        <v>3949</v>
      </c>
      <c r="D84" s="206">
        <v>1.3815105709407878</v>
      </c>
      <c r="E84" s="50">
        <v>199</v>
      </c>
      <c r="F84" s="50">
        <v>1666</v>
      </c>
      <c r="G84" s="201">
        <v>0.11944777911164466</v>
      </c>
      <c r="H84" s="204">
        <v>1.2998755574091718</v>
      </c>
      <c r="I84" s="184">
        <v>0</v>
      </c>
      <c r="J84" s="186">
        <v>3</v>
      </c>
      <c r="K84" s="15">
        <v>48</v>
      </c>
      <c r="L84" s="207">
        <v>1.215497594327678E-2</v>
      </c>
      <c r="M84" s="204">
        <v>9.2116352515917172E-3</v>
      </c>
      <c r="N84" s="209">
        <v>887.07</v>
      </c>
      <c r="O84" s="208">
        <v>4.4517343614370901</v>
      </c>
      <c r="P84" s="204">
        <v>4.0824356360035079</v>
      </c>
      <c r="Q84" s="184">
        <v>0</v>
      </c>
      <c r="R84" s="184">
        <v>0</v>
      </c>
      <c r="S84" s="15">
        <v>1004</v>
      </c>
      <c r="T84" s="15">
        <v>124</v>
      </c>
      <c r="U84" s="189">
        <v>0.12350597609561753</v>
      </c>
      <c r="V84" s="214">
        <v>6.8827283874647968E-2</v>
      </c>
      <c r="W84" s="210">
        <v>6568306.4111430002</v>
      </c>
      <c r="X84" s="190">
        <v>480314.32647585921</v>
      </c>
      <c r="Y84" s="190">
        <v>0</v>
      </c>
      <c r="Z84" s="190">
        <v>0</v>
      </c>
      <c r="AA84" s="190">
        <v>73705.838469462862</v>
      </c>
      <c r="AB84" s="190">
        <v>656952.68680804747</v>
      </c>
      <c r="AC84" s="190">
        <v>0</v>
      </c>
      <c r="AD84" s="186">
        <v>0</v>
      </c>
      <c r="AE84" s="190">
        <v>112576.40462405171</v>
      </c>
      <c r="AF84" s="190">
        <v>1323549.2563774213</v>
      </c>
      <c r="AG84" s="215">
        <v>7891855.6675204216</v>
      </c>
    </row>
    <row r="85" spans="1:33" s="54" customFormat="1" x14ac:dyDescent="0.25">
      <c r="A85" s="100">
        <v>230</v>
      </c>
      <c r="B85" s="38" t="s">
        <v>49</v>
      </c>
      <c r="C85" s="166">
        <v>2342</v>
      </c>
      <c r="D85" s="206">
        <v>1.1078732941505713</v>
      </c>
      <c r="E85" s="50">
        <v>88</v>
      </c>
      <c r="F85" s="50">
        <v>994</v>
      </c>
      <c r="G85" s="201">
        <v>8.8531187122736416E-2</v>
      </c>
      <c r="H85" s="204">
        <v>0.96342960132980726</v>
      </c>
      <c r="I85" s="184">
        <v>0</v>
      </c>
      <c r="J85" s="186">
        <v>1</v>
      </c>
      <c r="K85" s="15">
        <v>61</v>
      </c>
      <c r="L85" s="207">
        <v>2.6046114432109309E-2</v>
      </c>
      <c r="M85" s="204">
        <v>2.3102773740424246E-2</v>
      </c>
      <c r="N85" s="209">
        <v>502.18</v>
      </c>
      <c r="O85" s="208">
        <v>4.6636664144330719</v>
      </c>
      <c r="P85" s="204">
        <v>3.8969165853946199</v>
      </c>
      <c r="Q85" s="184">
        <v>0</v>
      </c>
      <c r="R85" s="184">
        <v>0</v>
      </c>
      <c r="S85" s="15">
        <v>584</v>
      </c>
      <c r="T85" s="15">
        <v>116</v>
      </c>
      <c r="U85" s="189">
        <v>0.19863013698630136</v>
      </c>
      <c r="V85" s="214">
        <v>0.14395144476533178</v>
      </c>
      <c r="W85" s="210">
        <v>3123841.8773301723</v>
      </c>
      <c r="X85" s="190">
        <v>211126.86845923919</v>
      </c>
      <c r="Y85" s="190">
        <v>0</v>
      </c>
      <c r="Z85" s="190">
        <v>0</v>
      </c>
      <c r="AA85" s="190">
        <v>109629.9055040471</v>
      </c>
      <c r="AB85" s="190">
        <v>371908.07970201364</v>
      </c>
      <c r="AC85" s="190">
        <v>0</v>
      </c>
      <c r="AD85" s="186">
        <v>0</v>
      </c>
      <c r="AE85" s="190">
        <v>139637.64894102019</v>
      </c>
      <c r="AF85" s="190">
        <v>832302.50260631973</v>
      </c>
      <c r="AG85" s="215">
        <v>3956144.3799364921</v>
      </c>
    </row>
    <row r="86" spans="1:33" s="54" customFormat="1" x14ac:dyDescent="0.25">
      <c r="A86" s="100">
        <v>231</v>
      </c>
      <c r="B86" s="38" t="s">
        <v>319</v>
      </c>
      <c r="C86" s="166">
        <v>1246</v>
      </c>
      <c r="D86" s="206">
        <v>1.1716508961154941</v>
      </c>
      <c r="E86" s="50">
        <v>31</v>
      </c>
      <c r="F86" s="50">
        <v>487</v>
      </c>
      <c r="G86" s="201">
        <v>6.3655030800821355E-2</v>
      </c>
      <c r="H86" s="204">
        <v>0.69271793297033513</v>
      </c>
      <c r="I86" s="184">
        <v>1</v>
      </c>
      <c r="J86" s="186">
        <v>360</v>
      </c>
      <c r="K86" s="15">
        <v>102</v>
      </c>
      <c r="L86" s="207">
        <v>8.186195826645265E-2</v>
      </c>
      <c r="M86" s="204">
        <v>7.8918617574767591E-2</v>
      </c>
      <c r="N86" s="209">
        <v>10.63</v>
      </c>
      <c r="O86" s="208">
        <v>117.2154280338664</v>
      </c>
      <c r="P86" s="204">
        <v>0.15504715807462827</v>
      </c>
      <c r="Q86" s="184">
        <v>0</v>
      </c>
      <c r="R86" s="184">
        <v>0</v>
      </c>
      <c r="S86" s="15">
        <v>280</v>
      </c>
      <c r="T86" s="15">
        <v>60</v>
      </c>
      <c r="U86" s="189">
        <v>0.21428571428571427</v>
      </c>
      <c r="V86" s="214">
        <v>0.1596070220647447</v>
      </c>
      <c r="W86" s="210">
        <v>1757633.5328574642</v>
      </c>
      <c r="X86" s="190">
        <v>80762.750767090678</v>
      </c>
      <c r="Y86" s="190">
        <v>25159.481199999998</v>
      </c>
      <c r="Z86" s="190">
        <v>96576.40800000001</v>
      </c>
      <c r="AA86" s="190">
        <v>199239.5423988227</v>
      </c>
      <c r="AB86" s="190">
        <v>7872.441927660213</v>
      </c>
      <c r="AC86" s="190">
        <v>0</v>
      </c>
      <c r="AD86" s="186">
        <v>0</v>
      </c>
      <c r="AE86" s="190">
        <v>82370.110056369769</v>
      </c>
      <c r="AF86" s="190">
        <v>491980.73434994323</v>
      </c>
      <c r="AG86" s="215">
        <v>2249614.2672074074</v>
      </c>
    </row>
    <row r="87" spans="1:33" s="54" customFormat="1" x14ac:dyDescent="0.25">
      <c r="A87" s="100">
        <v>232</v>
      </c>
      <c r="B87" s="38" t="s">
        <v>50</v>
      </c>
      <c r="C87" s="166">
        <v>13184</v>
      </c>
      <c r="D87" s="206">
        <v>1.4200763072201554</v>
      </c>
      <c r="E87" s="50">
        <v>458</v>
      </c>
      <c r="F87" s="50">
        <v>5881</v>
      </c>
      <c r="G87" s="201">
        <v>7.7877911919741541E-2</v>
      </c>
      <c r="H87" s="204">
        <v>0.84749666272085267</v>
      </c>
      <c r="I87" s="184">
        <v>0</v>
      </c>
      <c r="J87" s="186">
        <v>37</v>
      </c>
      <c r="K87" s="15">
        <v>310</v>
      </c>
      <c r="L87" s="207">
        <v>2.3513349514563107E-2</v>
      </c>
      <c r="M87" s="204">
        <v>2.0570008822878044E-2</v>
      </c>
      <c r="N87" s="209">
        <v>1298.99</v>
      </c>
      <c r="O87" s="208">
        <v>10.149423783093019</v>
      </c>
      <c r="P87" s="204">
        <v>1.7906355461702503</v>
      </c>
      <c r="Q87" s="184">
        <v>0</v>
      </c>
      <c r="R87" s="184">
        <v>0</v>
      </c>
      <c r="S87" s="15">
        <v>3737</v>
      </c>
      <c r="T87" s="15">
        <v>535</v>
      </c>
      <c r="U87" s="189">
        <v>0.14316296494514316</v>
      </c>
      <c r="V87" s="214">
        <v>8.8484272724173599E-2</v>
      </c>
      <c r="W87" s="210">
        <v>22540883.493964821</v>
      </c>
      <c r="X87" s="190">
        <v>1045494.6638427377</v>
      </c>
      <c r="Y87" s="190">
        <v>0</v>
      </c>
      <c r="Z87" s="190">
        <v>0</v>
      </c>
      <c r="AA87" s="190">
        <v>549489.87764532748</v>
      </c>
      <c r="AB87" s="190">
        <v>962015.36590887466</v>
      </c>
      <c r="AC87" s="190">
        <v>0</v>
      </c>
      <c r="AD87" s="186">
        <v>0</v>
      </c>
      <c r="AE87" s="190">
        <v>483184.38332434208</v>
      </c>
      <c r="AF87" s="190">
        <v>3040184.2907212861</v>
      </c>
      <c r="AG87" s="215">
        <v>25581067.784686107</v>
      </c>
    </row>
    <row r="88" spans="1:33" s="54" customFormat="1" x14ac:dyDescent="0.25">
      <c r="A88" s="100">
        <v>233</v>
      </c>
      <c r="B88" s="38" t="s">
        <v>51</v>
      </c>
      <c r="C88" s="166">
        <v>15726</v>
      </c>
      <c r="D88" s="206">
        <v>1.3299999716422215</v>
      </c>
      <c r="E88" s="50">
        <v>417</v>
      </c>
      <c r="F88" s="50">
        <v>6942</v>
      </c>
      <c r="G88" s="201">
        <v>6.0069144338807258E-2</v>
      </c>
      <c r="H88" s="204">
        <v>0.65369497081664052</v>
      </c>
      <c r="I88" s="184">
        <v>0</v>
      </c>
      <c r="J88" s="186">
        <v>103</v>
      </c>
      <c r="K88" s="15">
        <v>460</v>
      </c>
      <c r="L88" s="207">
        <v>2.9250922039933867E-2</v>
      </c>
      <c r="M88" s="204">
        <v>2.6307581348248805E-2</v>
      </c>
      <c r="N88" s="209">
        <v>1313.79</v>
      </c>
      <c r="O88" s="208">
        <v>11.969949535313864</v>
      </c>
      <c r="P88" s="204">
        <v>1.5182953733877675</v>
      </c>
      <c r="Q88" s="184">
        <v>0</v>
      </c>
      <c r="R88" s="184">
        <v>0</v>
      </c>
      <c r="S88" s="15">
        <v>4296</v>
      </c>
      <c r="T88" s="15">
        <v>573</v>
      </c>
      <c r="U88" s="189">
        <v>0.13337988826815642</v>
      </c>
      <c r="V88" s="214">
        <v>7.8701196047186853E-2</v>
      </c>
      <c r="W88" s="210">
        <v>25181521.159888711</v>
      </c>
      <c r="X88" s="190">
        <v>961900.26538211701</v>
      </c>
      <c r="Y88" s="190">
        <v>0</v>
      </c>
      <c r="Z88" s="190">
        <v>0</v>
      </c>
      <c r="AA88" s="190">
        <v>838257.05554083886</v>
      </c>
      <c r="AB88" s="190">
        <v>972976.0564572633</v>
      </c>
      <c r="AC88" s="190">
        <v>0</v>
      </c>
      <c r="AD88" s="186">
        <v>0</v>
      </c>
      <c r="AE88" s="190">
        <v>512624.32819347421</v>
      </c>
      <c r="AF88" s="190">
        <v>3285757.7055736929</v>
      </c>
      <c r="AG88" s="215">
        <v>28467278.865462404</v>
      </c>
    </row>
    <row r="89" spans="1:33" s="54" customFormat="1" x14ac:dyDescent="0.25">
      <c r="A89" s="100">
        <v>235</v>
      </c>
      <c r="B89" s="38" t="s">
        <v>320</v>
      </c>
      <c r="C89" s="166">
        <v>9797</v>
      </c>
      <c r="D89" s="206">
        <v>0.68324761242887377</v>
      </c>
      <c r="E89" s="50">
        <v>245</v>
      </c>
      <c r="F89" s="50">
        <v>4469</v>
      </c>
      <c r="G89" s="201">
        <v>5.4822107854106066E-2</v>
      </c>
      <c r="H89" s="204">
        <v>0.59659475073701651</v>
      </c>
      <c r="I89" s="184">
        <v>1</v>
      </c>
      <c r="J89" s="186">
        <v>3197</v>
      </c>
      <c r="K89" s="15">
        <v>827</v>
      </c>
      <c r="L89" s="207">
        <v>8.441359599877514E-2</v>
      </c>
      <c r="M89" s="204">
        <v>8.1470255307090081E-2</v>
      </c>
      <c r="N89" s="209">
        <v>5.89</v>
      </c>
      <c r="O89" s="208">
        <v>1663.3276740237691</v>
      </c>
      <c r="P89" s="204">
        <v>1.0926240982444203E-2</v>
      </c>
      <c r="Q89" s="184">
        <v>0</v>
      </c>
      <c r="R89" s="184">
        <v>0</v>
      </c>
      <c r="S89" s="15">
        <v>3058</v>
      </c>
      <c r="T89" s="15">
        <v>278</v>
      </c>
      <c r="U89" s="189">
        <v>9.0909090909090912E-2</v>
      </c>
      <c r="V89" s="214">
        <v>3.6230398688121349E-2</v>
      </c>
      <c r="W89" s="210">
        <v>8059039.587120316</v>
      </c>
      <c r="X89" s="190">
        <v>546901.56398685439</v>
      </c>
      <c r="Y89" s="190">
        <v>197822.9834</v>
      </c>
      <c r="Z89" s="190">
        <v>857652.1566000001</v>
      </c>
      <c r="AA89" s="190">
        <v>1617224.1183958796</v>
      </c>
      <c r="AB89" s="190">
        <v>4362.0586033789887</v>
      </c>
      <c r="AC89" s="190">
        <v>0</v>
      </c>
      <c r="AD89" s="186">
        <v>0</v>
      </c>
      <c r="AE89" s="190">
        <v>147016.41575330531</v>
      </c>
      <c r="AF89" s="190">
        <v>3370979.296739419</v>
      </c>
      <c r="AG89" s="215">
        <v>11430018.883859735</v>
      </c>
    </row>
    <row r="90" spans="1:33" s="54" customFormat="1" x14ac:dyDescent="0.25">
      <c r="A90" s="100">
        <v>236</v>
      </c>
      <c r="B90" s="38" t="s">
        <v>321</v>
      </c>
      <c r="C90" s="166">
        <v>4261</v>
      </c>
      <c r="D90" s="206">
        <v>1.0375855251482147</v>
      </c>
      <c r="E90" s="50">
        <v>134</v>
      </c>
      <c r="F90" s="50">
        <v>2057</v>
      </c>
      <c r="G90" s="201">
        <v>6.5143412736995629E-2</v>
      </c>
      <c r="H90" s="204">
        <v>0.70891506374422719</v>
      </c>
      <c r="I90" s="184">
        <v>0</v>
      </c>
      <c r="J90" s="186">
        <v>84</v>
      </c>
      <c r="K90" s="15">
        <v>91</v>
      </c>
      <c r="L90" s="207">
        <v>2.1356489087068765E-2</v>
      </c>
      <c r="M90" s="204">
        <v>1.8413148395383702E-2</v>
      </c>
      <c r="N90" s="209">
        <v>353.92</v>
      </c>
      <c r="O90" s="208">
        <v>12.039443942133815</v>
      </c>
      <c r="P90" s="204">
        <v>1.5095314274066911</v>
      </c>
      <c r="Q90" s="184">
        <v>0</v>
      </c>
      <c r="R90" s="184">
        <v>0</v>
      </c>
      <c r="S90" s="15">
        <v>1309</v>
      </c>
      <c r="T90" s="15">
        <v>138</v>
      </c>
      <c r="U90" s="189">
        <v>0.10542398777692895</v>
      </c>
      <c r="V90" s="214">
        <v>5.0745295555959385E-2</v>
      </c>
      <c r="W90" s="210">
        <v>5322890.0688015716</v>
      </c>
      <c r="X90" s="190">
        <v>282645.6906944862</v>
      </c>
      <c r="Y90" s="190">
        <v>0</v>
      </c>
      <c r="Z90" s="190">
        <v>0</v>
      </c>
      <c r="AA90" s="190">
        <v>158970.89220014718</v>
      </c>
      <c r="AB90" s="190">
        <v>262108.62154633136</v>
      </c>
      <c r="AC90" s="190">
        <v>0</v>
      </c>
      <c r="AD90" s="186">
        <v>0</v>
      </c>
      <c r="AE90" s="190">
        <v>89558.524490501528</v>
      </c>
      <c r="AF90" s="190">
        <v>793283.72893146612</v>
      </c>
      <c r="AG90" s="215">
        <v>6116173.7977330377</v>
      </c>
    </row>
    <row r="91" spans="1:33" s="54" customFormat="1" x14ac:dyDescent="0.25">
      <c r="A91" s="100">
        <v>239</v>
      </c>
      <c r="B91" s="38" t="s">
        <v>52</v>
      </c>
      <c r="C91" s="166">
        <v>2202</v>
      </c>
      <c r="D91" s="206">
        <v>1.6925083269095147</v>
      </c>
      <c r="E91" s="50">
        <v>78</v>
      </c>
      <c r="F91" s="50">
        <v>912</v>
      </c>
      <c r="G91" s="201">
        <v>8.5526315789473686E-2</v>
      </c>
      <c r="H91" s="204">
        <v>0.93072946384448041</v>
      </c>
      <c r="I91" s="184">
        <v>0</v>
      </c>
      <c r="J91" s="186">
        <v>1</v>
      </c>
      <c r="K91" s="15">
        <v>32</v>
      </c>
      <c r="L91" s="207">
        <v>1.4532243415077202E-2</v>
      </c>
      <c r="M91" s="204">
        <v>1.1588902723392139E-2</v>
      </c>
      <c r="N91" s="209">
        <v>482.91</v>
      </c>
      <c r="O91" s="208">
        <v>4.5598558737652972</v>
      </c>
      <c r="P91" s="204">
        <v>3.9856345249230429</v>
      </c>
      <c r="Q91" s="184">
        <v>0</v>
      </c>
      <c r="R91" s="184">
        <v>0</v>
      </c>
      <c r="S91" s="15">
        <v>503</v>
      </c>
      <c r="T91" s="15">
        <v>86</v>
      </c>
      <c r="U91" s="189">
        <v>0.1709741550695825</v>
      </c>
      <c r="V91" s="214">
        <v>0.11629546284861293</v>
      </c>
      <c r="W91" s="210">
        <v>4487042.5402356861</v>
      </c>
      <c r="X91" s="190">
        <v>191768.55976210552</v>
      </c>
      <c r="Y91" s="190">
        <v>0</v>
      </c>
      <c r="Z91" s="190">
        <v>0</v>
      </c>
      <c r="AA91" s="190">
        <v>51705.608830022073</v>
      </c>
      <c r="AB91" s="190">
        <v>357636.96437313204</v>
      </c>
      <c r="AC91" s="190">
        <v>0</v>
      </c>
      <c r="AD91" s="186">
        <v>0</v>
      </c>
      <c r="AE91" s="190">
        <v>106066.85590150191</v>
      </c>
      <c r="AF91" s="190">
        <v>707177.98886676133</v>
      </c>
      <c r="AG91" s="215">
        <v>5194220.5291024474</v>
      </c>
    </row>
    <row r="92" spans="1:33" s="54" customFormat="1" x14ac:dyDescent="0.25">
      <c r="A92" s="100">
        <v>240</v>
      </c>
      <c r="B92" s="38" t="s">
        <v>53</v>
      </c>
      <c r="C92" s="166">
        <v>20707</v>
      </c>
      <c r="D92" s="206">
        <v>1.3627062418999984</v>
      </c>
      <c r="E92" s="50">
        <v>1241</v>
      </c>
      <c r="F92" s="50">
        <v>8829</v>
      </c>
      <c r="G92" s="201">
        <v>0.14055951976441272</v>
      </c>
      <c r="H92" s="204">
        <v>1.529621441786351</v>
      </c>
      <c r="I92" s="184">
        <v>0</v>
      </c>
      <c r="J92" s="186">
        <v>27</v>
      </c>
      <c r="K92" s="15">
        <v>926</v>
      </c>
      <c r="L92" s="207">
        <v>4.471917708987299E-2</v>
      </c>
      <c r="M92" s="204">
        <v>4.1775836398187924E-2</v>
      </c>
      <c r="N92" s="209">
        <v>95.37</v>
      </c>
      <c r="O92" s="208">
        <v>217.12278494285414</v>
      </c>
      <c r="P92" s="204">
        <v>8.3703416957991772E-2</v>
      </c>
      <c r="Q92" s="184">
        <v>0</v>
      </c>
      <c r="R92" s="184">
        <v>0</v>
      </c>
      <c r="S92" s="15">
        <v>5691</v>
      </c>
      <c r="T92" s="15">
        <v>794</v>
      </c>
      <c r="U92" s="189">
        <v>0.13951853804252329</v>
      </c>
      <c r="V92" s="214">
        <v>8.4839845821553725E-2</v>
      </c>
      <c r="W92" s="210">
        <v>33972811.311505973</v>
      </c>
      <c r="X92" s="190">
        <v>2963724.1277226969</v>
      </c>
      <c r="Y92" s="190">
        <v>0</v>
      </c>
      <c r="Z92" s="190">
        <v>0</v>
      </c>
      <c r="AA92" s="190">
        <v>1752751.5563502575</v>
      </c>
      <c r="AB92" s="190">
        <v>70629.801189177277</v>
      </c>
      <c r="AC92" s="190">
        <v>0</v>
      </c>
      <c r="AD92" s="186">
        <v>0</v>
      </c>
      <c r="AE92" s="190">
        <v>727640.16454535304</v>
      </c>
      <c r="AF92" s="190">
        <v>5514745.649807483</v>
      </c>
      <c r="AG92" s="215">
        <v>39487556.961313456</v>
      </c>
    </row>
    <row r="93" spans="1:33" s="54" customFormat="1" x14ac:dyDescent="0.25">
      <c r="A93" s="100">
        <v>241</v>
      </c>
      <c r="B93" s="38" t="s">
        <v>54</v>
      </c>
      <c r="C93" s="166">
        <v>8079</v>
      </c>
      <c r="D93" s="206">
        <v>1.0549019535667679</v>
      </c>
      <c r="E93" s="50">
        <v>318</v>
      </c>
      <c r="F93" s="50">
        <v>3769</v>
      </c>
      <c r="G93" s="201">
        <v>8.4372512602812422E-2</v>
      </c>
      <c r="H93" s="204">
        <v>0.91817334458001121</v>
      </c>
      <c r="I93" s="184">
        <v>0</v>
      </c>
      <c r="J93" s="186">
        <v>9</v>
      </c>
      <c r="K93" s="15">
        <v>73</v>
      </c>
      <c r="L93" s="207">
        <v>9.0357717539299425E-3</v>
      </c>
      <c r="M93" s="204">
        <v>6.09243106224488E-3</v>
      </c>
      <c r="N93" s="209">
        <v>626.35</v>
      </c>
      <c r="O93" s="208">
        <v>12.898539155424283</v>
      </c>
      <c r="P93" s="204">
        <v>1.4089904895555039</v>
      </c>
      <c r="Q93" s="184">
        <v>0</v>
      </c>
      <c r="R93" s="184">
        <v>0</v>
      </c>
      <c r="S93" s="15">
        <v>2346</v>
      </c>
      <c r="T93" s="15">
        <v>198</v>
      </c>
      <c r="U93" s="189">
        <v>8.4398976982097182E-2</v>
      </c>
      <c r="V93" s="214">
        <v>2.9720284761127619E-2</v>
      </c>
      <c r="W93" s="210">
        <v>10260812.76885525</v>
      </c>
      <c r="X93" s="190">
        <v>694095.00372714887</v>
      </c>
      <c r="Y93" s="190">
        <v>0</v>
      </c>
      <c r="Z93" s="190">
        <v>0</v>
      </c>
      <c r="AA93" s="190">
        <v>99730.100353200891</v>
      </c>
      <c r="AB93" s="190">
        <v>463866.79222859582</v>
      </c>
      <c r="AC93" s="190">
        <v>0</v>
      </c>
      <c r="AD93" s="186">
        <v>0</v>
      </c>
      <c r="AE93" s="190">
        <v>99451.235696563293</v>
      </c>
      <c r="AF93" s="190">
        <v>1357143.132005509</v>
      </c>
      <c r="AG93" s="215">
        <v>11617955.900860758</v>
      </c>
    </row>
    <row r="94" spans="1:33" s="54" customFormat="1" x14ac:dyDescent="0.25">
      <c r="A94" s="100">
        <v>244</v>
      </c>
      <c r="B94" s="38" t="s">
        <v>55</v>
      </c>
      <c r="C94" s="166">
        <v>18355</v>
      </c>
      <c r="D94" s="206">
        <v>0.86746764624891814</v>
      </c>
      <c r="E94" s="50">
        <v>632</v>
      </c>
      <c r="F94" s="50">
        <v>8335</v>
      </c>
      <c r="G94" s="201">
        <v>7.5824835032993407E-2</v>
      </c>
      <c r="H94" s="204">
        <v>0.82515430958198677</v>
      </c>
      <c r="I94" s="184">
        <v>0</v>
      </c>
      <c r="J94" s="186">
        <v>32</v>
      </c>
      <c r="K94" s="15">
        <v>227</v>
      </c>
      <c r="L94" s="207">
        <v>1.2367202397166984E-2</v>
      </c>
      <c r="M94" s="204">
        <v>9.4238617054819215E-3</v>
      </c>
      <c r="N94" s="209">
        <v>110.11</v>
      </c>
      <c r="O94" s="208">
        <v>166.69693942421216</v>
      </c>
      <c r="P94" s="204">
        <v>0.10902371130463837</v>
      </c>
      <c r="Q94" s="184">
        <v>0</v>
      </c>
      <c r="R94" s="184">
        <v>0</v>
      </c>
      <c r="S94" s="15">
        <v>6150</v>
      </c>
      <c r="T94" s="15">
        <v>370</v>
      </c>
      <c r="U94" s="189">
        <v>6.0162601626016263E-2</v>
      </c>
      <c r="V94" s="214">
        <v>5.4839094050466997E-3</v>
      </c>
      <c r="W94" s="210">
        <v>19169894.95612039</v>
      </c>
      <c r="X94" s="190">
        <v>1417183.8369619502</v>
      </c>
      <c r="Y94" s="190">
        <v>0</v>
      </c>
      <c r="Z94" s="190">
        <v>0</v>
      </c>
      <c r="AA94" s="190">
        <v>350478.44822663721</v>
      </c>
      <c r="AB94" s="190">
        <v>81546.056505612971</v>
      </c>
      <c r="AC94" s="190">
        <v>0</v>
      </c>
      <c r="AD94" s="186">
        <v>0</v>
      </c>
      <c r="AE94" s="190">
        <v>41691.187911522349</v>
      </c>
      <c r="AF94" s="190">
        <v>1890899.5296057239</v>
      </c>
      <c r="AG94" s="215">
        <v>21060794.485726114</v>
      </c>
    </row>
    <row r="95" spans="1:33" s="54" customFormat="1" x14ac:dyDescent="0.25">
      <c r="A95" s="100">
        <v>245</v>
      </c>
      <c r="B95" s="38" t="s">
        <v>322</v>
      </c>
      <c r="C95" s="166">
        <v>36756</v>
      </c>
      <c r="D95" s="206">
        <v>0.88054267631315963</v>
      </c>
      <c r="E95" s="50">
        <v>1592</v>
      </c>
      <c r="F95" s="50">
        <v>17979</v>
      </c>
      <c r="G95" s="201">
        <v>8.8547750152956226E-2</v>
      </c>
      <c r="H95" s="204">
        <v>0.96360984644026038</v>
      </c>
      <c r="I95" s="184">
        <v>0</v>
      </c>
      <c r="J95" s="186">
        <v>449</v>
      </c>
      <c r="K95" s="15">
        <v>4253</v>
      </c>
      <c r="L95" s="207">
        <v>0.11570899989117422</v>
      </c>
      <c r="M95" s="204">
        <v>0.11276565919948917</v>
      </c>
      <c r="N95" s="209">
        <v>30.63</v>
      </c>
      <c r="O95" s="208">
        <v>1200</v>
      </c>
      <c r="P95" s="204">
        <v>1.5144932499293414E-2</v>
      </c>
      <c r="Q95" s="184">
        <v>0</v>
      </c>
      <c r="R95" s="184">
        <v>0</v>
      </c>
      <c r="S95" s="15">
        <v>12010</v>
      </c>
      <c r="T95" s="15">
        <v>2270</v>
      </c>
      <c r="U95" s="189">
        <v>0.18900915903413823</v>
      </c>
      <c r="V95" s="214">
        <v>0.13433046681316868</v>
      </c>
      <c r="W95" s="210">
        <v>38966438.230057634</v>
      </c>
      <c r="X95" s="190">
        <v>3314103.7597694956</v>
      </c>
      <c r="Y95" s="190">
        <v>0</v>
      </c>
      <c r="Z95" s="190">
        <v>0</v>
      </c>
      <c r="AA95" s="190">
        <v>8398140.3845033105</v>
      </c>
      <c r="AB95" s="190">
        <v>22684.185911969169</v>
      </c>
      <c r="AC95" s="190">
        <v>0</v>
      </c>
      <c r="AD95" s="186">
        <v>0</v>
      </c>
      <c r="AE95" s="190">
        <v>2045042.6798297737</v>
      </c>
      <c r="AF95" s="190">
        <v>13779971.010014549</v>
      </c>
      <c r="AG95" s="215">
        <v>52746409.240072183</v>
      </c>
    </row>
    <row r="96" spans="1:33" s="54" customFormat="1" x14ac:dyDescent="0.25">
      <c r="A96" s="100">
        <v>249</v>
      </c>
      <c r="B96" s="38" t="s">
        <v>56</v>
      </c>
      <c r="C96" s="166">
        <v>9605</v>
      </c>
      <c r="D96" s="206">
        <v>1.2851966587502837</v>
      </c>
      <c r="E96" s="50">
        <v>403</v>
      </c>
      <c r="F96" s="50">
        <v>3971</v>
      </c>
      <c r="G96" s="201">
        <v>0.10148577184588264</v>
      </c>
      <c r="H96" s="204">
        <v>1.1044062537484742</v>
      </c>
      <c r="I96" s="184">
        <v>0</v>
      </c>
      <c r="J96" s="186">
        <v>16</v>
      </c>
      <c r="K96" s="15">
        <v>202</v>
      </c>
      <c r="L96" s="207">
        <v>2.1030713170223841E-2</v>
      </c>
      <c r="M96" s="204">
        <v>1.8087372478538779E-2</v>
      </c>
      <c r="N96" s="209">
        <v>1257.97</v>
      </c>
      <c r="O96" s="208">
        <v>7.6353172174217185</v>
      </c>
      <c r="P96" s="204">
        <v>2.3802441315318443</v>
      </c>
      <c r="Q96" s="184">
        <v>0</v>
      </c>
      <c r="R96" s="184">
        <v>0</v>
      </c>
      <c r="S96" s="15">
        <v>2414</v>
      </c>
      <c r="T96" s="15">
        <v>333</v>
      </c>
      <c r="U96" s="189">
        <v>0.13794531897265949</v>
      </c>
      <c r="V96" s="214">
        <v>8.3266626751689929E-2</v>
      </c>
      <c r="W96" s="210">
        <v>14862060.171828665</v>
      </c>
      <c r="X96" s="190">
        <v>992573.91083296563</v>
      </c>
      <c r="Y96" s="190">
        <v>0</v>
      </c>
      <c r="Z96" s="190">
        <v>0</v>
      </c>
      <c r="AA96" s="190">
        <v>352006.6561000736</v>
      </c>
      <c r="AB96" s="190">
        <v>931636.47899705707</v>
      </c>
      <c r="AC96" s="190">
        <v>0</v>
      </c>
      <c r="AD96" s="186">
        <v>0</v>
      </c>
      <c r="AE96" s="190">
        <v>331259.20070978295</v>
      </c>
      <c r="AF96" s="190">
        <v>2607476.2466398776</v>
      </c>
      <c r="AG96" s="215">
        <v>17469536.418468542</v>
      </c>
    </row>
    <row r="97" spans="1:33" s="54" customFormat="1" x14ac:dyDescent="0.25">
      <c r="A97" s="100">
        <v>250</v>
      </c>
      <c r="B97" s="38" t="s">
        <v>57</v>
      </c>
      <c r="C97" s="166">
        <v>1865</v>
      </c>
      <c r="D97" s="206">
        <v>1.4685550968261414</v>
      </c>
      <c r="E97" s="50">
        <v>58</v>
      </c>
      <c r="F97" s="50">
        <v>832</v>
      </c>
      <c r="G97" s="201">
        <v>6.9711538461538464E-2</v>
      </c>
      <c r="H97" s="204">
        <v>0.75862712215726147</v>
      </c>
      <c r="I97" s="184">
        <v>0</v>
      </c>
      <c r="J97" s="186">
        <v>0</v>
      </c>
      <c r="K97" s="15">
        <v>28</v>
      </c>
      <c r="L97" s="207">
        <v>1.5013404825737266E-2</v>
      </c>
      <c r="M97" s="204">
        <v>1.2070064134052204E-2</v>
      </c>
      <c r="N97" s="209">
        <v>357.11</v>
      </c>
      <c r="O97" s="208">
        <v>5.2224804682030745</v>
      </c>
      <c r="P97" s="204">
        <v>3.4799400610119062</v>
      </c>
      <c r="Q97" s="184">
        <v>0</v>
      </c>
      <c r="R97" s="184">
        <v>0</v>
      </c>
      <c r="S97" s="15">
        <v>447</v>
      </c>
      <c r="T97" s="15">
        <v>89</v>
      </c>
      <c r="U97" s="189">
        <v>0.19910514541387025</v>
      </c>
      <c r="V97" s="214">
        <v>0.14442645319290071</v>
      </c>
      <c r="W97" s="210">
        <v>3297472.1735090041</v>
      </c>
      <c r="X97" s="190">
        <v>132386.53976477549</v>
      </c>
      <c r="Y97" s="190">
        <v>0</v>
      </c>
      <c r="Z97" s="190">
        <v>0</v>
      </c>
      <c r="AA97" s="190">
        <v>45610.668550404713</v>
      </c>
      <c r="AB97" s="190">
        <v>264471.09471182863</v>
      </c>
      <c r="AC97" s="190">
        <v>0</v>
      </c>
      <c r="AD97" s="186">
        <v>0</v>
      </c>
      <c r="AE97" s="190">
        <v>111564.28628845947</v>
      </c>
      <c r="AF97" s="190">
        <v>554032.58931546798</v>
      </c>
      <c r="AG97" s="215">
        <v>3851504.762824472</v>
      </c>
    </row>
    <row r="98" spans="1:33" s="54" customFormat="1" x14ac:dyDescent="0.25">
      <c r="A98" s="100">
        <v>256</v>
      </c>
      <c r="B98" s="38" t="s">
        <v>58</v>
      </c>
      <c r="C98" s="166">
        <v>1620</v>
      </c>
      <c r="D98" s="206">
        <v>1.2826463695444454</v>
      </c>
      <c r="E98" s="50">
        <v>68</v>
      </c>
      <c r="F98" s="50">
        <v>618</v>
      </c>
      <c r="G98" s="201">
        <v>0.11003236245954692</v>
      </c>
      <c r="H98" s="204">
        <v>1.1974134600817212</v>
      </c>
      <c r="I98" s="184">
        <v>0</v>
      </c>
      <c r="J98" s="186">
        <v>1</v>
      </c>
      <c r="K98" s="15">
        <v>11</v>
      </c>
      <c r="L98" s="207">
        <v>6.7901234567901234E-3</v>
      </c>
      <c r="M98" s="204">
        <v>3.8467827651050609E-3</v>
      </c>
      <c r="N98" s="209">
        <v>460.2</v>
      </c>
      <c r="O98" s="208">
        <v>3.5202086049543677</v>
      </c>
      <c r="P98" s="204">
        <v>5.1627392119813544</v>
      </c>
      <c r="Q98" s="184">
        <v>0</v>
      </c>
      <c r="R98" s="184">
        <v>0</v>
      </c>
      <c r="S98" s="15">
        <v>341</v>
      </c>
      <c r="T98" s="15">
        <v>50</v>
      </c>
      <c r="U98" s="189">
        <v>0.1466275659824047</v>
      </c>
      <c r="V98" s="214">
        <v>9.1948873761435138E-2</v>
      </c>
      <c r="W98" s="210">
        <v>2501692.9753843034</v>
      </c>
      <c r="X98" s="190">
        <v>181508.00348495157</v>
      </c>
      <c r="Y98" s="190">
        <v>0</v>
      </c>
      <c r="Z98" s="190">
        <v>0</v>
      </c>
      <c r="AA98" s="190">
        <v>12626.724370860928</v>
      </c>
      <c r="AB98" s="190">
        <v>340818.22907894908</v>
      </c>
      <c r="AC98" s="190">
        <v>0</v>
      </c>
      <c r="AD98" s="186">
        <v>0</v>
      </c>
      <c r="AE98" s="190">
        <v>61696.572517663088</v>
      </c>
      <c r="AF98" s="190">
        <v>596649.5294524245</v>
      </c>
      <c r="AG98" s="215">
        <v>3098342.5048367279</v>
      </c>
    </row>
    <row r="99" spans="1:33" s="54" customFormat="1" x14ac:dyDescent="0.25">
      <c r="A99" s="100">
        <v>257</v>
      </c>
      <c r="B99" s="38" t="s">
        <v>323</v>
      </c>
      <c r="C99" s="166">
        <v>39586</v>
      </c>
      <c r="D99" s="206">
        <v>0.72376091376214569</v>
      </c>
      <c r="E99" s="50">
        <v>1335</v>
      </c>
      <c r="F99" s="50">
        <v>19701</v>
      </c>
      <c r="G99" s="201">
        <v>6.7763057712806454E-2</v>
      </c>
      <c r="H99" s="204">
        <v>0.73742302344403432</v>
      </c>
      <c r="I99" s="184">
        <v>1</v>
      </c>
      <c r="J99" s="186">
        <v>6433</v>
      </c>
      <c r="K99" s="15">
        <v>3408</v>
      </c>
      <c r="L99" s="207">
        <v>8.6091042287677458E-2</v>
      </c>
      <c r="M99" s="204">
        <v>8.3147701595992399E-2</v>
      </c>
      <c r="N99" s="209">
        <v>366.23</v>
      </c>
      <c r="O99" s="208">
        <v>108.09054419353957</v>
      </c>
      <c r="P99" s="204">
        <v>0.16813606717171406</v>
      </c>
      <c r="Q99" s="184">
        <v>3</v>
      </c>
      <c r="R99" s="184">
        <v>692</v>
      </c>
      <c r="S99" s="15">
        <v>14116</v>
      </c>
      <c r="T99" s="15">
        <v>1883</v>
      </c>
      <c r="U99" s="189">
        <v>0.13339472938509492</v>
      </c>
      <c r="V99" s="214">
        <v>7.8716037164125355E-2</v>
      </c>
      <c r="W99" s="210">
        <v>34494416.604773425</v>
      </c>
      <c r="X99" s="190">
        <v>2731460.6138126166</v>
      </c>
      <c r="Y99" s="190">
        <v>799328.42920000001</v>
      </c>
      <c r="Z99" s="190">
        <v>1725766.7574000002</v>
      </c>
      <c r="AA99" s="190">
        <v>6669140.9058425315</v>
      </c>
      <c r="AB99" s="190">
        <v>271225.24996867351</v>
      </c>
      <c r="AC99" s="190">
        <v>0</v>
      </c>
      <c r="AD99" s="186">
        <v>200984.48</v>
      </c>
      <c r="AE99" s="190">
        <v>1290638.0116110975</v>
      </c>
      <c r="AF99" s="190">
        <v>13688544.447834909</v>
      </c>
      <c r="AG99" s="215">
        <v>48182961.052608334</v>
      </c>
    </row>
    <row r="100" spans="1:33" s="54" customFormat="1" x14ac:dyDescent="0.25">
      <c r="A100" s="100">
        <v>260</v>
      </c>
      <c r="B100" s="38" t="s">
        <v>59</v>
      </c>
      <c r="C100" s="166">
        <v>10136</v>
      </c>
      <c r="D100" s="206">
        <v>1.6925096221073364</v>
      </c>
      <c r="E100" s="50">
        <v>543</v>
      </c>
      <c r="F100" s="50">
        <v>4167</v>
      </c>
      <c r="G100" s="201">
        <v>0.13030957523398129</v>
      </c>
      <c r="H100" s="204">
        <v>1.4180776989139583</v>
      </c>
      <c r="I100" s="184">
        <v>0</v>
      </c>
      <c r="J100" s="186">
        <v>1</v>
      </c>
      <c r="K100" s="15">
        <v>504</v>
      </c>
      <c r="L100" s="207">
        <v>4.9723756906077346E-2</v>
      </c>
      <c r="M100" s="204">
        <v>4.6780416214392287E-2</v>
      </c>
      <c r="N100" s="209">
        <v>1253.67</v>
      </c>
      <c r="O100" s="208">
        <v>8.0850622572128223</v>
      </c>
      <c r="P100" s="204">
        <v>2.2478390915220019</v>
      </c>
      <c r="Q100" s="184">
        <v>3</v>
      </c>
      <c r="R100" s="184">
        <v>395</v>
      </c>
      <c r="S100" s="15">
        <v>2394</v>
      </c>
      <c r="T100" s="15">
        <v>328</v>
      </c>
      <c r="U100" s="189">
        <v>0.13700918964076858</v>
      </c>
      <c r="V100" s="214">
        <v>8.2330497419799017E-2</v>
      </c>
      <c r="W100" s="210">
        <v>20654267.934633486</v>
      </c>
      <c r="X100" s="190">
        <v>1344941.0789928741</v>
      </c>
      <c r="Y100" s="190">
        <v>0</v>
      </c>
      <c r="Z100" s="190">
        <v>0</v>
      </c>
      <c r="AA100" s="190">
        <v>960746.27119941136</v>
      </c>
      <c r="AB100" s="190">
        <v>928451.9540404306</v>
      </c>
      <c r="AC100" s="190">
        <v>0</v>
      </c>
      <c r="AD100" s="186">
        <v>114723.8</v>
      </c>
      <c r="AE100" s="190">
        <v>345642.35100984323</v>
      </c>
      <c r="AF100" s="190">
        <v>3694505.4552425593</v>
      </c>
      <c r="AG100" s="215">
        <v>24348773.389876045</v>
      </c>
    </row>
    <row r="101" spans="1:33" s="54" customFormat="1" x14ac:dyDescent="0.25">
      <c r="A101" s="100">
        <v>261</v>
      </c>
      <c r="B101" s="38" t="s">
        <v>60</v>
      </c>
      <c r="C101" s="166">
        <v>6453</v>
      </c>
      <c r="D101" s="206">
        <v>0.99495288046372954</v>
      </c>
      <c r="E101" s="50">
        <v>326</v>
      </c>
      <c r="F101" s="50">
        <v>3347</v>
      </c>
      <c r="G101" s="201">
        <v>9.7400657305049293E-2</v>
      </c>
      <c r="H101" s="204">
        <v>1.059950504295964</v>
      </c>
      <c r="I101" s="184">
        <v>0</v>
      </c>
      <c r="J101" s="186">
        <v>17</v>
      </c>
      <c r="K101" s="15">
        <v>244</v>
      </c>
      <c r="L101" s="207">
        <v>3.781187044785371E-2</v>
      </c>
      <c r="M101" s="204">
        <v>3.4868529756168651E-2</v>
      </c>
      <c r="N101" s="209">
        <v>8094.83</v>
      </c>
      <c r="O101" s="208">
        <v>0.79717548114043157</v>
      </c>
      <c r="P101" s="204">
        <v>22.797890087076766</v>
      </c>
      <c r="Q101" s="184">
        <v>0</v>
      </c>
      <c r="R101" s="184">
        <v>0</v>
      </c>
      <c r="S101" s="15">
        <v>2127</v>
      </c>
      <c r="T101" s="15">
        <v>270</v>
      </c>
      <c r="U101" s="189">
        <v>0.12693935119887165</v>
      </c>
      <c r="V101" s="214">
        <v>7.2260658977902084E-2</v>
      </c>
      <c r="W101" s="210">
        <v>7729942.0316719608</v>
      </c>
      <c r="X101" s="190">
        <v>640005.75673703908</v>
      </c>
      <c r="Y101" s="190">
        <v>0</v>
      </c>
      <c r="Z101" s="190">
        <v>0</v>
      </c>
      <c r="AA101" s="190">
        <v>455903.91841059603</v>
      </c>
      <c r="AB101" s="190">
        <v>5259195</v>
      </c>
      <c r="AC101" s="190">
        <v>0</v>
      </c>
      <c r="AD101" s="186">
        <v>0</v>
      </c>
      <c r="AE101" s="190">
        <v>193135.98203329553</v>
      </c>
      <c r="AF101" s="190">
        <v>6548240.6571809305</v>
      </c>
      <c r="AG101" s="215">
        <v>14278182.688852891</v>
      </c>
    </row>
    <row r="102" spans="1:33" s="54" customFormat="1" x14ac:dyDescent="0.25">
      <c r="A102" s="100">
        <v>263</v>
      </c>
      <c r="B102" s="38" t="s">
        <v>61</v>
      </c>
      <c r="C102" s="166">
        <v>7998</v>
      </c>
      <c r="D102" s="206">
        <v>1.6267328427328405</v>
      </c>
      <c r="E102" s="50">
        <v>369</v>
      </c>
      <c r="F102" s="50">
        <v>3480</v>
      </c>
      <c r="G102" s="201">
        <v>0.10603448275862069</v>
      </c>
      <c r="H102" s="204">
        <v>1.1539070328936609</v>
      </c>
      <c r="I102" s="184">
        <v>0</v>
      </c>
      <c r="J102" s="186">
        <v>2</v>
      </c>
      <c r="K102" s="15">
        <v>100</v>
      </c>
      <c r="L102" s="207">
        <v>1.2503125781445362E-2</v>
      </c>
      <c r="M102" s="204">
        <v>9.5597850897602994E-3</v>
      </c>
      <c r="N102" s="209">
        <v>1328.14</v>
      </c>
      <c r="O102" s="208">
        <v>6.0219555167376928</v>
      </c>
      <c r="P102" s="204">
        <v>3.0179430832125367</v>
      </c>
      <c r="Q102" s="184">
        <v>0</v>
      </c>
      <c r="R102" s="184">
        <v>0</v>
      </c>
      <c r="S102" s="15">
        <v>2024</v>
      </c>
      <c r="T102" s="15">
        <v>278</v>
      </c>
      <c r="U102" s="189">
        <v>0.13735177865612649</v>
      </c>
      <c r="V102" s="214">
        <v>8.2673086435156931E-2</v>
      </c>
      <c r="W102" s="210">
        <v>15664253.144146372</v>
      </c>
      <c r="X102" s="190">
        <v>863552.70638074307</v>
      </c>
      <c r="Y102" s="190">
        <v>0</v>
      </c>
      <c r="Z102" s="190">
        <v>0</v>
      </c>
      <c r="AA102" s="190">
        <v>154920.02313465785</v>
      </c>
      <c r="AB102" s="190">
        <v>983603.48276600521</v>
      </c>
      <c r="AC102" s="190">
        <v>0</v>
      </c>
      <c r="AD102" s="186">
        <v>0</v>
      </c>
      <c r="AE102" s="190">
        <v>273870.44063328009</v>
      </c>
      <c r="AF102" s="190">
        <v>2275946.6529146843</v>
      </c>
      <c r="AG102" s="215">
        <v>17940199.797061056</v>
      </c>
    </row>
    <row r="103" spans="1:33" s="54" customFormat="1" x14ac:dyDescent="0.25">
      <c r="A103" s="100">
        <v>265</v>
      </c>
      <c r="B103" s="38" t="s">
        <v>62</v>
      </c>
      <c r="C103" s="166">
        <v>1096</v>
      </c>
      <c r="D103" s="206">
        <v>1.7342170787547655</v>
      </c>
      <c r="E103" s="50">
        <v>41</v>
      </c>
      <c r="F103" s="50">
        <v>398</v>
      </c>
      <c r="G103" s="201">
        <v>0.10301507537688442</v>
      </c>
      <c r="H103" s="204">
        <v>1.1210487086739085</v>
      </c>
      <c r="I103" s="184">
        <v>0</v>
      </c>
      <c r="J103" s="186">
        <v>0</v>
      </c>
      <c r="K103" s="15">
        <v>14</v>
      </c>
      <c r="L103" s="207">
        <v>1.2773722627737226E-2</v>
      </c>
      <c r="M103" s="204">
        <v>9.8303819360521637E-3</v>
      </c>
      <c r="N103" s="209">
        <v>483.96</v>
      </c>
      <c r="O103" s="208">
        <v>2.2646499710719894</v>
      </c>
      <c r="P103" s="204">
        <v>8.0250454733847167</v>
      </c>
      <c r="Q103" s="184">
        <v>3</v>
      </c>
      <c r="R103" s="184">
        <v>90</v>
      </c>
      <c r="S103" s="15">
        <v>233</v>
      </c>
      <c r="T103" s="15">
        <v>44</v>
      </c>
      <c r="U103" s="189">
        <v>0.18884120171673821</v>
      </c>
      <c r="V103" s="214">
        <v>0.13416250949576863</v>
      </c>
      <c r="W103" s="210">
        <v>2288369.0815747962</v>
      </c>
      <c r="X103" s="190">
        <v>114966.5943269969</v>
      </c>
      <c r="Y103" s="190">
        <v>0</v>
      </c>
      <c r="Z103" s="190">
        <v>0</v>
      </c>
      <c r="AA103" s="190">
        <v>21830.263105224432</v>
      </c>
      <c r="AB103" s="190">
        <v>358414.58093230816</v>
      </c>
      <c r="AC103" s="190">
        <v>0</v>
      </c>
      <c r="AD103" s="186">
        <v>26139.599999999999</v>
      </c>
      <c r="AE103" s="190">
        <v>60903.371709625448</v>
      </c>
      <c r="AF103" s="190">
        <v>582254.41007415438</v>
      </c>
      <c r="AG103" s="215">
        <v>2870623.4916489506</v>
      </c>
    </row>
    <row r="104" spans="1:33" s="54" customFormat="1" x14ac:dyDescent="0.25">
      <c r="A104" s="100">
        <v>271</v>
      </c>
      <c r="B104" s="38" t="s">
        <v>324</v>
      </c>
      <c r="C104" s="166">
        <v>7103</v>
      </c>
      <c r="D104" s="206">
        <v>1.169814914245549</v>
      </c>
      <c r="E104" s="50">
        <v>296</v>
      </c>
      <c r="F104" s="50">
        <v>3145</v>
      </c>
      <c r="G104" s="201">
        <v>9.4117647058823528E-2</v>
      </c>
      <c r="H104" s="204">
        <v>1.0242235547827041</v>
      </c>
      <c r="I104" s="184">
        <v>0</v>
      </c>
      <c r="J104" s="186">
        <v>11</v>
      </c>
      <c r="K104" s="15">
        <v>187</v>
      </c>
      <c r="L104" s="207">
        <v>2.6326904125017599E-2</v>
      </c>
      <c r="M104" s="204">
        <v>2.3383563433332536E-2</v>
      </c>
      <c r="N104" s="209">
        <v>480.48</v>
      </c>
      <c r="O104" s="208">
        <v>14.783133533133533</v>
      </c>
      <c r="P104" s="204">
        <v>1.2293685204438405</v>
      </c>
      <c r="Q104" s="184">
        <v>0</v>
      </c>
      <c r="R104" s="184">
        <v>0</v>
      </c>
      <c r="S104" s="15">
        <v>1934</v>
      </c>
      <c r="T104" s="15">
        <v>303</v>
      </c>
      <c r="U104" s="189">
        <v>0.15667011375387796</v>
      </c>
      <c r="V104" s="214">
        <v>0.1019914215329084</v>
      </c>
      <c r="W104" s="210">
        <v>10003938.816593472</v>
      </c>
      <c r="X104" s="190">
        <v>680727.35574328818</v>
      </c>
      <c r="Y104" s="190">
        <v>0</v>
      </c>
      <c r="Z104" s="190">
        <v>0</v>
      </c>
      <c r="AA104" s="190">
        <v>336535.22868285503</v>
      </c>
      <c r="AB104" s="190">
        <v>355837.3374790384</v>
      </c>
      <c r="AC104" s="190">
        <v>0</v>
      </c>
      <c r="AD104" s="186">
        <v>0</v>
      </c>
      <c r="AE104" s="190">
        <v>300057.90236213297</v>
      </c>
      <c r="AF104" s="190">
        <v>1673157.8242673147</v>
      </c>
      <c r="AG104" s="215">
        <v>11677096.640860787</v>
      </c>
    </row>
    <row r="105" spans="1:33" s="54" customFormat="1" x14ac:dyDescent="0.25">
      <c r="A105" s="100">
        <v>272</v>
      </c>
      <c r="B105" s="38" t="s">
        <v>325</v>
      </c>
      <c r="C105" s="166">
        <v>47681</v>
      </c>
      <c r="D105" s="206">
        <v>1.0028777001427231</v>
      </c>
      <c r="E105" s="50">
        <v>1620</v>
      </c>
      <c r="F105" s="50">
        <v>21713</v>
      </c>
      <c r="G105" s="201">
        <v>7.4609680836365308E-2</v>
      </c>
      <c r="H105" s="204">
        <v>0.81193054560389144</v>
      </c>
      <c r="I105" s="184">
        <v>1</v>
      </c>
      <c r="J105" s="186">
        <v>5997</v>
      </c>
      <c r="K105" s="15">
        <v>1670</v>
      </c>
      <c r="L105" s="207">
        <v>3.5024433212390682E-2</v>
      </c>
      <c r="M105" s="204">
        <v>3.2081092520705623E-2</v>
      </c>
      <c r="N105" s="209">
        <v>1445.44</v>
      </c>
      <c r="O105" s="208">
        <v>32.987187292450741</v>
      </c>
      <c r="P105" s="204">
        <v>0.55093872775601194</v>
      </c>
      <c r="Q105" s="184">
        <v>0</v>
      </c>
      <c r="R105" s="184">
        <v>0</v>
      </c>
      <c r="S105" s="15">
        <v>14186</v>
      </c>
      <c r="T105" s="15">
        <v>1186</v>
      </c>
      <c r="U105" s="189">
        <v>8.3603552798533765E-2</v>
      </c>
      <c r="V105" s="214">
        <v>2.8924860577564201E-2</v>
      </c>
      <c r="W105" s="210">
        <v>57571214.062623426</v>
      </c>
      <c r="X105" s="190">
        <v>3622437.198475956</v>
      </c>
      <c r="Y105" s="190">
        <v>962784.28819999995</v>
      </c>
      <c r="Z105" s="190">
        <v>1608801.9966000002</v>
      </c>
      <c r="AA105" s="190">
        <v>3099363.6063870499</v>
      </c>
      <c r="AB105" s="190">
        <v>1070474.3612339769</v>
      </c>
      <c r="AC105" s="190">
        <v>0</v>
      </c>
      <c r="AD105" s="186">
        <v>0</v>
      </c>
      <c r="AE105" s="190">
        <v>571236.88035298698</v>
      </c>
      <c r="AF105" s="190">
        <v>10935098.331249967</v>
      </c>
      <c r="AG105" s="215">
        <v>68506312.393873394</v>
      </c>
    </row>
    <row r="106" spans="1:33" s="54" customFormat="1" x14ac:dyDescent="0.25">
      <c r="A106" s="100">
        <v>273</v>
      </c>
      <c r="B106" s="38" t="s">
        <v>63</v>
      </c>
      <c r="C106" s="166">
        <v>3846</v>
      </c>
      <c r="D106" s="206">
        <v>1.1527661965902598</v>
      </c>
      <c r="E106" s="50">
        <v>206</v>
      </c>
      <c r="F106" s="50">
        <v>1823</v>
      </c>
      <c r="G106" s="201">
        <v>0.11300054854635216</v>
      </c>
      <c r="H106" s="204">
        <v>1.2297143749482413</v>
      </c>
      <c r="I106" s="184">
        <v>0</v>
      </c>
      <c r="J106" s="186">
        <v>31</v>
      </c>
      <c r="K106" s="15">
        <v>53</v>
      </c>
      <c r="L106" s="207">
        <v>1.3780551222048881E-2</v>
      </c>
      <c r="M106" s="204">
        <v>1.0837210530363819E-2</v>
      </c>
      <c r="N106" s="209">
        <v>2559.34</v>
      </c>
      <c r="O106" s="208">
        <v>1.5027311728805082</v>
      </c>
      <c r="P106" s="204">
        <v>12.093925598359316</v>
      </c>
      <c r="Q106" s="184">
        <v>0</v>
      </c>
      <c r="R106" s="184">
        <v>0</v>
      </c>
      <c r="S106" s="15">
        <v>1090</v>
      </c>
      <c r="T106" s="15">
        <v>150</v>
      </c>
      <c r="U106" s="189">
        <v>0.13761467889908258</v>
      </c>
      <c r="V106" s="214">
        <v>8.2935986678113013E-2</v>
      </c>
      <c r="W106" s="210">
        <v>5337803.364120028</v>
      </c>
      <c r="X106" s="190">
        <v>442537.58264978608</v>
      </c>
      <c r="Y106" s="190">
        <v>0</v>
      </c>
      <c r="Z106" s="190">
        <v>0</v>
      </c>
      <c r="AA106" s="190">
        <v>84451.003487858718</v>
      </c>
      <c r="AB106" s="190">
        <v>1895414.4424400646</v>
      </c>
      <c r="AC106" s="190">
        <v>0</v>
      </c>
      <c r="AD106" s="186">
        <v>0</v>
      </c>
      <c r="AE106" s="190">
        <v>132114.93181521053</v>
      </c>
      <c r="AF106" s="190">
        <v>2554517.9603929203</v>
      </c>
      <c r="AG106" s="215">
        <v>7892321.3245129483</v>
      </c>
    </row>
    <row r="107" spans="1:33" s="54" customFormat="1" x14ac:dyDescent="0.25">
      <c r="A107" s="100">
        <v>275</v>
      </c>
      <c r="B107" s="38" t="s">
        <v>64</v>
      </c>
      <c r="C107" s="166">
        <v>2627</v>
      </c>
      <c r="D107" s="206">
        <v>1.3335344755937759</v>
      </c>
      <c r="E107" s="50">
        <v>116</v>
      </c>
      <c r="F107" s="50">
        <v>1144</v>
      </c>
      <c r="G107" s="201">
        <v>0.10139860139860139</v>
      </c>
      <c r="H107" s="204">
        <v>1.1034576322287437</v>
      </c>
      <c r="I107" s="184">
        <v>0</v>
      </c>
      <c r="J107" s="186">
        <v>2</v>
      </c>
      <c r="K107" s="15">
        <v>27</v>
      </c>
      <c r="L107" s="207">
        <v>1.0277883517320136E-2</v>
      </c>
      <c r="M107" s="204">
        <v>7.3345428256350736E-3</v>
      </c>
      <c r="N107" s="209">
        <v>512.94000000000005</v>
      </c>
      <c r="O107" s="208">
        <v>5.1214567005887623</v>
      </c>
      <c r="P107" s="204">
        <v>3.5485839403978217</v>
      </c>
      <c r="Q107" s="184">
        <v>0</v>
      </c>
      <c r="R107" s="184">
        <v>0</v>
      </c>
      <c r="S107" s="15">
        <v>664</v>
      </c>
      <c r="T107" s="15">
        <v>80</v>
      </c>
      <c r="U107" s="189">
        <v>0.12048192771084337</v>
      </c>
      <c r="V107" s="214">
        <v>6.580323548987381E-2</v>
      </c>
      <c r="W107" s="210">
        <v>4217706.7333286628</v>
      </c>
      <c r="X107" s="190">
        <v>271239.1440113596</v>
      </c>
      <c r="Y107" s="190">
        <v>0</v>
      </c>
      <c r="Z107" s="190">
        <v>0</v>
      </c>
      <c r="AA107" s="190">
        <v>39040.120161883737</v>
      </c>
      <c r="AB107" s="190">
        <v>379876.79796557187</v>
      </c>
      <c r="AC107" s="190">
        <v>0</v>
      </c>
      <c r="AD107" s="186">
        <v>0</v>
      </c>
      <c r="AE107" s="190">
        <v>71598.995616536035</v>
      </c>
      <c r="AF107" s="190">
        <v>761755.05775535107</v>
      </c>
      <c r="AG107" s="215">
        <v>4979461.7910840139</v>
      </c>
    </row>
    <row r="108" spans="1:33" s="54" customFormat="1" x14ac:dyDescent="0.25">
      <c r="A108" s="100">
        <v>276</v>
      </c>
      <c r="B108" s="38" t="s">
        <v>65</v>
      </c>
      <c r="C108" s="166">
        <v>14821</v>
      </c>
      <c r="D108" s="206">
        <v>0.82158966307517101</v>
      </c>
      <c r="E108" s="50">
        <v>656</v>
      </c>
      <c r="F108" s="50">
        <v>7215</v>
      </c>
      <c r="G108" s="201">
        <v>9.0921690921690917E-2</v>
      </c>
      <c r="H108" s="204">
        <v>0.98944396075335384</v>
      </c>
      <c r="I108" s="184">
        <v>0</v>
      </c>
      <c r="J108" s="186">
        <v>12</v>
      </c>
      <c r="K108" s="15">
        <v>336</v>
      </c>
      <c r="L108" s="207">
        <v>2.267053505161595E-2</v>
      </c>
      <c r="M108" s="204">
        <v>1.9727194359930887E-2</v>
      </c>
      <c r="N108" s="209">
        <v>799.2</v>
      </c>
      <c r="O108" s="208">
        <v>18.544794794794793</v>
      </c>
      <c r="P108" s="204">
        <v>0.98000108387574092</v>
      </c>
      <c r="Q108" s="184">
        <v>0</v>
      </c>
      <c r="R108" s="184">
        <v>0</v>
      </c>
      <c r="S108" s="15">
        <v>5067</v>
      </c>
      <c r="T108" s="15">
        <v>350</v>
      </c>
      <c r="U108" s="189">
        <v>6.907440299980265E-2</v>
      </c>
      <c r="V108" s="214">
        <v>1.4395710778833087E-2</v>
      </c>
      <c r="W108" s="210">
        <v>14660356.526094422</v>
      </c>
      <c r="X108" s="190">
        <v>1372161.8445333929</v>
      </c>
      <c r="Y108" s="190">
        <v>0</v>
      </c>
      <c r="Z108" s="190">
        <v>0</v>
      </c>
      <c r="AA108" s="190">
        <v>592407.91846946278</v>
      </c>
      <c r="AB108" s="190">
        <v>591877.28961298603</v>
      </c>
      <c r="AC108" s="190">
        <v>0</v>
      </c>
      <c r="AD108" s="186">
        <v>0</v>
      </c>
      <c r="AE108" s="190">
        <v>88371.093571173347</v>
      </c>
      <c r="AF108" s="190">
        <v>2644818.1461870149</v>
      </c>
      <c r="AG108" s="215">
        <v>17305174.672281437</v>
      </c>
    </row>
    <row r="109" spans="1:33" s="54" customFormat="1" x14ac:dyDescent="0.25">
      <c r="A109" s="100">
        <v>280</v>
      </c>
      <c r="B109" s="38" t="s">
        <v>66</v>
      </c>
      <c r="C109" s="166">
        <v>2077</v>
      </c>
      <c r="D109" s="206">
        <v>0.99427876042774754</v>
      </c>
      <c r="E109" s="50">
        <v>46</v>
      </c>
      <c r="F109" s="50">
        <v>1027</v>
      </c>
      <c r="G109" s="201">
        <v>4.4790652385589096E-2</v>
      </c>
      <c r="H109" s="204">
        <v>0.48742868782867255</v>
      </c>
      <c r="I109" s="468">
        <v>3</v>
      </c>
      <c r="J109" s="186">
        <v>1781</v>
      </c>
      <c r="K109" s="15">
        <v>223</v>
      </c>
      <c r="L109" s="207">
        <v>0.10736639383726529</v>
      </c>
      <c r="M109" s="204">
        <v>0.10442305314558023</v>
      </c>
      <c r="N109" s="209">
        <v>236</v>
      </c>
      <c r="O109" s="208">
        <v>8.8008474576271194</v>
      </c>
      <c r="P109" s="204">
        <v>2.0650192025998528</v>
      </c>
      <c r="Q109" s="184">
        <v>0</v>
      </c>
      <c r="R109" s="184">
        <v>0</v>
      </c>
      <c r="S109" s="15">
        <v>574</v>
      </c>
      <c r="T109" s="15">
        <v>98</v>
      </c>
      <c r="U109" s="189">
        <v>0.17073170731707318</v>
      </c>
      <c r="V109" s="214">
        <v>0.11605301509610362</v>
      </c>
      <c r="W109" s="210">
        <v>2486318.2457523351</v>
      </c>
      <c r="X109" s="190">
        <v>94729.274718907691</v>
      </c>
      <c r="Y109" s="190">
        <v>41939.199399999998</v>
      </c>
      <c r="Z109" s="190">
        <v>477784.95180000004</v>
      </c>
      <c r="AA109" s="190">
        <v>439451.45608535688</v>
      </c>
      <c r="AB109" s="190">
        <v>174778.57901484572</v>
      </c>
      <c r="AC109" s="190">
        <v>0</v>
      </c>
      <c r="AD109" s="186">
        <v>0</v>
      </c>
      <c r="AE109" s="190">
        <v>99837.232516154763</v>
      </c>
      <c r="AF109" s="190">
        <v>1328520.6935352646</v>
      </c>
      <c r="AG109" s="215">
        <v>3814838.9392875996</v>
      </c>
    </row>
    <row r="110" spans="1:33" s="54" customFormat="1" x14ac:dyDescent="0.25">
      <c r="A110" s="100">
        <v>284</v>
      </c>
      <c r="B110" s="38" t="s">
        <v>67</v>
      </c>
      <c r="C110" s="166">
        <v>2308</v>
      </c>
      <c r="D110" s="206">
        <v>1.1140726348330343</v>
      </c>
      <c r="E110" s="50">
        <v>62</v>
      </c>
      <c r="F110" s="50">
        <v>993</v>
      </c>
      <c r="G110" s="201">
        <v>6.2437059415911378E-2</v>
      </c>
      <c r="H110" s="204">
        <v>0.67946351129215143</v>
      </c>
      <c r="I110" s="184">
        <v>0</v>
      </c>
      <c r="J110" s="186">
        <v>5</v>
      </c>
      <c r="K110" s="15">
        <v>98</v>
      </c>
      <c r="L110" s="207">
        <v>4.2461005199306762E-2</v>
      </c>
      <c r="M110" s="204">
        <v>3.9517664507621703E-2</v>
      </c>
      <c r="N110" s="209">
        <v>191.49</v>
      </c>
      <c r="O110" s="208">
        <v>12.052848712726513</v>
      </c>
      <c r="P110" s="204">
        <v>1.5078525776202925</v>
      </c>
      <c r="Q110" s="184">
        <v>0</v>
      </c>
      <c r="R110" s="184">
        <v>0</v>
      </c>
      <c r="S110" s="15">
        <v>596</v>
      </c>
      <c r="T110" s="15">
        <v>87</v>
      </c>
      <c r="U110" s="189">
        <v>0.14597315436241612</v>
      </c>
      <c r="V110" s="214">
        <v>9.1294462141446556E-2</v>
      </c>
      <c r="W110" s="210">
        <v>3095717.8368127029</v>
      </c>
      <c r="X110" s="190">
        <v>146736.64093470806</v>
      </c>
      <c r="Y110" s="190">
        <v>0</v>
      </c>
      <c r="Z110" s="190">
        <v>0</v>
      </c>
      <c r="AA110" s="190">
        <v>184801.3325974982</v>
      </c>
      <c r="AB110" s="190">
        <v>141815.04277776612</v>
      </c>
      <c r="AC110" s="190">
        <v>0</v>
      </c>
      <c r="AD110" s="186">
        <v>0</v>
      </c>
      <c r="AE110" s="190">
        <v>87272.988557236153</v>
      </c>
      <c r="AF110" s="190">
        <v>560626.00486720866</v>
      </c>
      <c r="AG110" s="215">
        <v>3656343.8416799116</v>
      </c>
    </row>
    <row r="111" spans="1:33" s="54" customFormat="1" x14ac:dyDescent="0.25">
      <c r="A111" s="100">
        <v>285</v>
      </c>
      <c r="B111" s="38" t="s">
        <v>68</v>
      </c>
      <c r="C111" s="166">
        <v>52126</v>
      </c>
      <c r="D111" s="206">
        <v>1.4121699373055911</v>
      </c>
      <c r="E111" s="50">
        <v>3209</v>
      </c>
      <c r="F111" s="50">
        <v>23667</v>
      </c>
      <c r="G111" s="201">
        <v>0.13558963958254108</v>
      </c>
      <c r="H111" s="204">
        <v>1.4755373406024439</v>
      </c>
      <c r="I111" s="184">
        <v>0</v>
      </c>
      <c r="J111" s="186">
        <v>491</v>
      </c>
      <c r="K111" s="15">
        <v>4868</v>
      </c>
      <c r="L111" s="207">
        <v>9.3389095652841189E-2</v>
      </c>
      <c r="M111" s="204">
        <v>9.044575496115613E-2</v>
      </c>
      <c r="N111" s="209">
        <v>271.95</v>
      </c>
      <c r="O111" s="208">
        <v>191.67494024636883</v>
      </c>
      <c r="P111" s="204">
        <v>9.4816354061685384E-2</v>
      </c>
      <c r="Q111" s="184">
        <v>3</v>
      </c>
      <c r="R111" s="184">
        <v>486</v>
      </c>
      <c r="S111" s="15">
        <v>15430</v>
      </c>
      <c r="T111" s="15">
        <v>2405</v>
      </c>
      <c r="U111" s="189">
        <v>0.1558651976668827</v>
      </c>
      <c r="V111" s="214">
        <v>0.10118650544591314</v>
      </c>
      <c r="W111" s="210">
        <v>88624422.832191378</v>
      </c>
      <c r="X111" s="190">
        <v>7196829.825577856</v>
      </c>
      <c r="Y111" s="190">
        <v>0</v>
      </c>
      <c r="Z111" s="190">
        <v>0</v>
      </c>
      <c r="AA111" s="190">
        <v>9552578.4307873435</v>
      </c>
      <c r="AB111" s="190">
        <v>201402.68882664107</v>
      </c>
      <c r="AC111" s="190">
        <v>0</v>
      </c>
      <c r="AD111" s="186">
        <v>141153.84</v>
      </c>
      <c r="AE111" s="190">
        <v>2184623.5271884445</v>
      </c>
      <c r="AF111" s="190">
        <v>19276588.312380284</v>
      </c>
      <c r="AG111" s="215">
        <v>107901011.14457166</v>
      </c>
    </row>
    <row r="112" spans="1:33" s="54" customFormat="1" x14ac:dyDescent="0.25">
      <c r="A112" s="100">
        <v>286</v>
      </c>
      <c r="B112" s="38" t="s">
        <v>69</v>
      </c>
      <c r="C112" s="166">
        <v>82113</v>
      </c>
      <c r="D112" s="206">
        <v>1.1988077797439682</v>
      </c>
      <c r="E112" s="50">
        <v>4231</v>
      </c>
      <c r="F112" s="50">
        <v>37712</v>
      </c>
      <c r="G112" s="201">
        <v>0.11219240560033941</v>
      </c>
      <c r="H112" s="204">
        <v>1.2209198601382776</v>
      </c>
      <c r="I112" s="184">
        <v>0</v>
      </c>
      <c r="J112" s="186">
        <v>285</v>
      </c>
      <c r="K112" s="15">
        <v>3470</v>
      </c>
      <c r="L112" s="207">
        <v>4.2258838429968457E-2</v>
      </c>
      <c r="M112" s="204">
        <v>3.9315497738283398E-2</v>
      </c>
      <c r="N112" s="209">
        <v>2557.67</v>
      </c>
      <c r="O112" s="208">
        <v>32.104610837207304</v>
      </c>
      <c r="P112" s="204">
        <v>0.56608438866636634</v>
      </c>
      <c r="Q112" s="184">
        <v>0</v>
      </c>
      <c r="R112" s="184">
        <v>0</v>
      </c>
      <c r="S112" s="15">
        <v>23562</v>
      </c>
      <c r="T112" s="15">
        <v>2926</v>
      </c>
      <c r="U112" s="189">
        <v>0.12418300653594772</v>
      </c>
      <c r="V112" s="214">
        <v>6.9504314314978152E-2</v>
      </c>
      <c r="W112" s="210">
        <v>118515057.16648351</v>
      </c>
      <c r="X112" s="190">
        <v>9380709.9339357521</v>
      </c>
      <c r="Y112" s="190">
        <v>0</v>
      </c>
      <c r="Z112" s="190">
        <v>0</v>
      </c>
      <c r="AA112" s="190">
        <v>6541144.1781015452</v>
      </c>
      <c r="AB112" s="190">
        <v>1894177.6618173746</v>
      </c>
      <c r="AC112" s="190">
        <v>0</v>
      </c>
      <c r="AD112" s="186">
        <v>0</v>
      </c>
      <c r="AE112" s="190">
        <v>2363868.3826718177</v>
      </c>
      <c r="AF112" s="190">
        <v>20179900.156526461</v>
      </c>
      <c r="AG112" s="215">
        <v>138694957.32300997</v>
      </c>
    </row>
    <row r="113" spans="1:33" s="54" customFormat="1" x14ac:dyDescent="0.25">
      <c r="A113" s="100">
        <v>287</v>
      </c>
      <c r="B113" s="38" t="s">
        <v>326</v>
      </c>
      <c r="C113" s="166">
        <v>6486</v>
      </c>
      <c r="D113" s="206">
        <v>1.2242435630599882</v>
      </c>
      <c r="E113" s="50">
        <v>124</v>
      </c>
      <c r="F113" s="50">
        <v>2789</v>
      </c>
      <c r="G113" s="201">
        <v>4.4460380064539264E-2</v>
      </c>
      <c r="H113" s="204">
        <v>0.48383454048985763</v>
      </c>
      <c r="I113" s="184">
        <v>3</v>
      </c>
      <c r="J113" s="186">
        <v>3539</v>
      </c>
      <c r="K113" s="15">
        <v>265</v>
      </c>
      <c r="L113" s="207">
        <v>4.0857230958988591E-2</v>
      </c>
      <c r="M113" s="204">
        <v>3.7913890267303532E-2</v>
      </c>
      <c r="N113" s="209">
        <v>683.04</v>
      </c>
      <c r="O113" s="208">
        <v>9.4957835558678845</v>
      </c>
      <c r="P113" s="204">
        <v>1.913893560465749</v>
      </c>
      <c r="Q113" s="184">
        <v>0</v>
      </c>
      <c r="R113" s="184">
        <v>0</v>
      </c>
      <c r="S113" s="15">
        <v>1568</v>
      </c>
      <c r="T113" s="15">
        <v>246</v>
      </c>
      <c r="U113" s="189">
        <v>0.15688775510204081</v>
      </c>
      <c r="V113" s="214">
        <v>0.10220906288107125</v>
      </c>
      <c r="W113" s="210">
        <v>9559976.6572585292</v>
      </c>
      <c r="X113" s="190">
        <v>293636.77312728291</v>
      </c>
      <c r="Y113" s="190">
        <v>130966.60919999999</v>
      </c>
      <c r="Z113" s="190">
        <v>949399.74420000007</v>
      </c>
      <c r="AA113" s="190">
        <v>498256.89505518769</v>
      </c>
      <c r="AB113" s="190">
        <v>505850.68055211956</v>
      </c>
      <c r="AC113" s="190">
        <v>0</v>
      </c>
      <c r="AD113" s="186">
        <v>0</v>
      </c>
      <c r="AE113" s="190">
        <v>274578.14080105489</v>
      </c>
      <c r="AF113" s="190">
        <v>2652688.842935646</v>
      </c>
      <c r="AG113" s="215">
        <v>12212665.500194175</v>
      </c>
    </row>
    <row r="114" spans="1:33" s="54" customFormat="1" x14ac:dyDescent="0.25">
      <c r="A114" s="100">
        <v>288</v>
      </c>
      <c r="B114" s="38" t="s">
        <v>327</v>
      </c>
      <c r="C114" s="166">
        <v>6428</v>
      </c>
      <c r="D114" s="206">
        <v>0.86104905666371478</v>
      </c>
      <c r="E114" s="50">
        <v>117</v>
      </c>
      <c r="F114" s="50">
        <v>3036</v>
      </c>
      <c r="G114" s="201">
        <v>3.8537549407114624E-2</v>
      </c>
      <c r="H114" s="204">
        <v>0.41938007461767102</v>
      </c>
      <c r="I114" s="184">
        <v>3</v>
      </c>
      <c r="J114" s="186">
        <v>4996</v>
      </c>
      <c r="K114" s="15">
        <v>225</v>
      </c>
      <c r="L114" s="207">
        <v>3.5003111387678906E-2</v>
      </c>
      <c r="M114" s="204">
        <v>3.2059770695993847E-2</v>
      </c>
      <c r="N114" s="209">
        <v>712.86</v>
      </c>
      <c r="O114" s="208">
        <v>9.0171983278624133</v>
      </c>
      <c r="P114" s="204">
        <v>2.0154729150179782</v>
      </c>
      <c r="Q114" s="184">
        <v>0</v>
      </c>
      <c r="R114" s="184">
        <v>0</v>
      </c>
      <c r="S114" s="15">
        <v>1844</v>
      </c>
      <c r="T114" s="15">
        <v>225</v>
      </c>
      <c r="U114" s="189">
        <v>0.1220173535791757</v>
      </c>
      <c r="V114" s="214">
        <v>6.7338661358206139E-2</v>
      </c>
      <c r="W114" s="210">
        <v>6663705.9038927183</v>
      </c>
      <c r="X114" s="190">
        <v>252243.67794493836</v>
      </c>
      <c r="Y114" s="190">
        <v>129795.4616</v>
      </c>
      <c r="Z114" s="190">
        <v>1340265.9288000001</v>
      </c>
      <c r="AA114" s="190">
        <v>417555.59186166304</v>
      </c>
      <c r="AB114" s="190">
        <v>527934.99083272426</v>
      </c>
      <c r="AC114" s="190">
        <v>0</v>
      </c>
      <c r="AD114" s="186">
        <v>0</v>
      </c>
      <c r="AE114" s="190">
        <v>179283.3489510573</v>
      </c>
      <c r="AF114" s="190">
        <v>2847078.9999903813</v>
      </c>
      <c r="AG114" s="215">
        <v>9510784.9038830996</v>
      </c>
    </row>
    <row r="115" spans="1:33" s="54" customFormat="1" x14ac:dyDescent="0.25">
      <c r="A115" s="100">
        <v>290</v>
      </c>
      <c r="B115" s="38" t="s">
        <v>70</v>
      </c>
      <c r="C115" s="166">
        <v>8190</v>
      </c>
      <c r="D115" s="206">
        <v>1.5095574611463254</v>
      </c>
      <c r="E115" s="50">
        <v>421</v>
      </c>
      <c r="F115" s="50">
        <v>3408</v>
      </c>
      <c r="G115" s="201">
        <v>0.12353286384976526</v>
      </c>
      <c r="H115" s="204">
        <v>1.3443309825373779</v>
      </c>
      <c r="I115" s="184">
        <v>0</v>
      </c>
      <c r="J115" s="186">
        <v>6</v>
      </c>
      <c r="K115" s="15">
        <v>171</v>
      </c>
      <c r="L115" s="207">
        <v>2.0879120879120878E-2</v>
      </c>
      <c r="M115" s="204">
        <v>1.7935780187435815E-2</v>
      </c>
      <c r="N115" s="209">
        <v>4806.53</v>
      </c>
      <c r="O115" s="208">
        <v>1.7039319425864399</v>
      </c>
      <c r="P115" s="204">
        <v>10.665871414773445</v>
      </c>
      <c r="Q115" s="184">
        <v>0</v>
      </c>
      <c r="R115" s="184">
        <v>0</v>
      </c>
      <c r="S115" s="15">
        <v>1969</v>
      </c>
      <c r="T115" s="15">
        <v>227</v>
      </c>
      <c r="U115" s="189">
        <v>0.11528694768918232</v>
      </c>
      <c r="V115" s="214">
        <v>6.060825546821276E-2</v>
      </c>
      <c r="W115" s="210">
        <v>14884889.299548969</v>
      </c>
      <c r="X115" s="190">
        <v>1030212.3197950238</v>
      </c>
      <c r="Y115" s="190">
        <v>0</v>
      </c>
      <c r="Z115" s="190">
        <v>0</v>
      </c>
      <c r="AA115" s="190">
        <v>297633.76543046359</v>
      </c>
      <c r="AB115" s="190">
        <v>3559654.5906450269</v>
      </c>
      <c r="AC115" s="190">
        <v>0</v>
      </c>
      <c r="AD115" s="186">
        <v>0</v>
      </c>
      <c r="AE115" s="190">
        <v>205596.29999218436</v>
      </c>
      <c r="AF115" s="190">
        <v>5093096.9758627005</v>
      </c>
      <c r="AG115" s="215">
        <v>19977986.275411669</v>
      </c>
    </row>
    <row r="116" spans="1:33" s="54" customFormat="1" x14ac:dyDescent="0.25">
      <c r="A116" s="100">
        <v>291</v>
      </c>
      <c r="B116" s="38" t="s">
        <v>71</v>
      </c>
      <c r="C116" s="166">
        <v>2206</v>
      </c>
      <c r="D116" s="206">
        <v>1.5551165693688942</v>
      </c>
      <c r="E116" s="50">
        <v>91</v>
      </c>
      <c r="F116" s="50">
        <v>816</v>
      </c>
      <c r="G116" s="201">
        <v>0.11151960784313726</v>
      </c>
      <c r="H116" s="204">
        <v>1.2135982224638813</v>
      </c>
      <c r="I116" s="184">
        <v>0</v>
      </c>
      <c r="J116" s="186">
        <v>5</v>
      </c>
      <c r="K116" s="15">
        <v>23</v>
      </c>
      <c r="L116" s="207">
        <v>1.042611060743427E-2</v>
      </c>
      <c r="M116" s="204">
        <v>7.4827699157492076E-3</v>
      </c>
      <c r="N116" s="209">
        <v>660.92</v>
      </c>
      <c r="O116" s="208">
        <v>3.3377715911154149</v>
      </c>
      <c r="P116" s="204">
        <v>5.4449259043153235</v>
      </c>
      <c r="Q116" s="184">
        <v>3</v>
      </c>
      <c r="R116" s="184">
        <v>169</v>
      </c>
      <c r="S116" s="15">
        <v>491</v>
      </c>
      <c r="T116" s="15">
        <v>72</v>
      </c>
      <c r="U116" s="189">
        <v>0.14663951120162932</v>
      </c>
      <c r="V116" s="214">
        <v>9.1960818980659761E-2</v>
      </c>
      <c r="W116" s="210">
        <v>4130289.7075553671</v>
      </c>
      <c r="X116" s="190">
        <v>250505.38680113546</v>
      </c>
      <c r="Y116" s="190">
        <v>0</v>
      </c>
      <c r="Z116" s="190">
        <v>0</v>
      </c>
      <c r="AA116" s="190">
        <v>33446.13387785136</v>
      </c>
      <c r="AB116" s="190">
        <v>489468.89170547388</v>
      </c>
      <c r="AC116" s="190">
        <v>0</v>
      </c>
      <c r="AD116" s="186">
        <v>49084.36</v>
      </c>
      <c r="AE116" s="190">
        <v>84024.88905960042</v>
      </c>
      <c r="AF116" s="190">
        <v>906529.66144406097</v>
      </c>
      <c r="AG116" s="215">
        <v>5036819.3689994281</v>
      </c>
    </row>
    <row r="117" spans="1:33" s="54" customFormat="1" x14ac:dyDescent="0.25">
      <c r="A117" s="182">
        <v>297</v>
      </c>
      <c r="B117" s="38" t="s">
        <v>72</v>
      </c>
      <c r="C117" s="166">
        <v>119282</v>
      </c>
      <c r="D117" s="206">
        <v>1.2137567175259087</v>
      </c>
      <c r="E117" s="50">
        <v>5576</v>
      </c>
      <c r="F117" s="50">
        <v>56326</v>
      </c>
      <c r="G117" s="201">
        <v>9.8995135461421011E-2</v>
      </c>
      <c r="H117" s="204">
        <v>1.0773022139527271</v>
      </c>
      <c r="I117" s="184">
        <v>0</v>
      </c>
      <c r="J117" s="186">
        <v>124</v>
      </c>
      <c r="K117" s="15">
        <v>4885</v>
      </c>
      <c r="L117" s="207">
        <v>4.095337100316896E-2</v>
      </c>
      <c r="M117" s="204">
        <v>3.8010030311483894E-2</v>
      </c>
      <c r="N117" s="209">
        <v>3241.01</v>
      </c>
      <c r="O117" s="208">
        <v>36.803959259613514</v>
      </c>
      <c r="P117" s="204">
        <v>0.49380336694087912</v>
      </c>
      <c r="Q117" s="184">
        <v>3</v>
      </c>
      <c r="R117" s="184">
        <v>813</v>
      </c>
      <c r="S117" s="15">
        <v>35781</v>
      </c>
      <c r="T117" s="15">
        <v>3351</v>
      </c>
      <c r="U117" s="189">
        <v>9.3653056091221598E-2</v>
      </c>
      <c r="V117" s="214">
        <v>3.8974363870252035E-2</v>
      </c>
      <c r="W117" s="210">
        <v>174308520.67787904</v>
      </c>
      <c r="X117" s="190">
        <v>12024003.504408237</v>
      </c>
      <c r="Y117" s="190">
        <v>0</v>
      </c>
      <c r="Z117" s="190">
        <v>0</v>
      </c>
      <c r="AA117" s="190">
        <v>9186522.6987932306</v>
      </c>
      <c r="AB117" s="190">
        <v>2400250.5185292591</v>
      </c>
      <c r="AC117" s="190">
        <v>0</v>
      </c>
      <c r="AD117" s="186">
        <v>236127.72</v>
      </c>
      <c r="AE117" s="190">
        <v>1925544.4880784836</v>
      </c>
      <c r="AF117" s="190">
        <v>25772448.929809213</v>
      </c>
      <c r="AG117" s="215">
        <v>200080969.60768825</v>
      </c>
    </row>
    <row r="118" spans="1:33" s="54" customFormat="1" x14ac:dyDescent="0.25">
      <c r="A118" s="100">
        <v>300</v>
      </c>
      <c r="B118" s="38" t="s">
        <v>73</v>
      </c>
      <c r="C118" s="166">
        <v>3551</v>
      </c>
      <c r="D118" s="206">
        <v>1.4860642312335546</v>
      </c>
      <c r="E118" s="50">
        <v>77</v>
      </c>
      <c r="F118" s="50">
        <v>1511</v>
      </c>
      <c r="G118" s="201">
        <v>5.0959629384513566E-2</v>
      </c>
      <c r="H118" s="204">
        <v>0.55456181056029108</v>
      </c>
      <c r="I118" s="184">
        <v>0</v>
      </c>
      <c r="J118" s="186">
        <v>4</v>
      </c>
      <c r="K118" s="15">
        <v>60</v>
      </c>
      <c r="L118" s="207">
        <v>1.6896648831315121E-2</v>
      </c>
      <c r="M118" s="204">
        <v>1.3953308139630059E-2</v>
      </c>
      <c r="N118" s="209">
        <v>462.17</v>
      </c>
      <c r="O118" s="208">
        <v>7.6833199904796929</v>
      </c>
      <c r="P118" s="204">
        <v>2.3653731748347298</v>
      </c>
      <c r="Q118" s="184">
        <v>0</v>
      </c>
      <c r="R118" s="184">
        <v>0</v>
      </c>
      <c r="S118" s="15">
        <v>947</v>
      </c>
      <c r="T118" s="15">
        <v>113</v>
      </c>
      <c r="U118" s="189">
        <v>0.11932418162618796</v>
      </c>
      <c r="V118" s="214">
        <v>6.4645489405218401E-2</v>
      </c>
      <c r="W118" s="210">
        <v>6353313.8779094601</v>
      </c>
      <c r="X118" s="190">
        <v>184262.62792876296</v>
      </c>
      <c r="Y118" s="190">
        <v>0</v>
      </c>
      <c r="Z118" s="190">
        <v>0</v>
      </c>
      <c r="AA118" s="190">
        <v>100393.56621044886</v>
      </c>
      <c r="AB118" s="190">
        <v>342277.18586140359</v>
      </c>
      <c r="AC118" s="190">
        <v>0</v>
      </c>
      <c r="AD118" s="186">
        <v>0</v>
      </c>
      <c r="AE118" s="190">
        <v>95079.854676710049</v>
      </c>
      <c r="AF118" s="190">
        <v>722013.234677325</v>
      </c>
      <c r="AG118" s="215">
        <v>7075327.1125867851</v>
      </c>
    </row>
    <row r="119" spans="1:33" s="54" customFormat="1" x14ac:dyDescent="0.25">
      <c r="A119" s="100">
        <v>301</v>
      </c>
      <c r="B119" s="38" t="s">
        <v>74</v>
      </c>
      <c r="C119" s="166">
        <v>20678</v>
      </c>
      <c r="D119" s="206">
        <v>1.3955879433699392</v>
      </c>
      <c r="E119" s="50">
        <v>612</v>
      </c>
      <c r="F119" s="50">
        <v>9038</v>
      </c>
      <c r="G119" s="201">
        <v>6.7714096038946667E-2</v>
      </c>
      <c r="H119" s="204">
        <v>0.73689020413526596</v>
      </c>
      <c r="I119" s="184">
        <v>0</v>
      </c>
      <c r="J119" s="186">
        <v>78</v>
      </c>
      <c r="K119" s="15">
        <v>346</v>
      </c>
      <c r="L119" s="207">
        <v>1.6732759454492697E-2</v>
      </c>
      <c r="M119" s="204">
        <v>1.3789418762807634E-2</v>
      </c>
      <c r="N119" s="209">
        <v>1724.67</v>
      </c>
      <c r="O119" s="208">
        <v>11.989540027947374</v>
      </c>
      <c r="P119" s="204">
        <v>1.5158145313989579</v>
      </c>
      <c r="Q119" s="184">
        <v>0</v>
      </c>
      <c r="R119" s="184">
        <v>0</v>
      </c>
      <c r="S119" s="15">
        <v>5559</v>
      </c>
      <c r="T119" s="15">
        <v>634</v>
      </c>
      <c r="U119" s="189">
        <v>0.11404928944054686</v>
      </c>
      <c r="V119" s="214">
        <v>5.9370597219577298E-2</v>
      </c>
      <c r="W119" s="210">
        <v>34743838.542876616</v>
      </c>
      <c r="X119" s="190">
        <v>1425764.9815385719</v>
      </c>
      <c r="Y119" s="190">
        <v>0</v>
      </c>
      <c r="Z119" s="190">
        <v>0</v>
      </c>
      <c r="AA119" s="190">
        <v>577740.10475349519</v>
      </c>
      <c r="AB119" s="190">
        <v>1277268.5248709067</v>
      </c>
      <c r="AC119" s="190">
        <v>0</v>
      </c>
      <c r="AD119" s="186">
        <v>0</v>
      </c>
      <c r="AE119" s="190">
        <v>508486.65304262587</v>
      </c>
      <c r="AF119" s="190">
        <v>3789260.2642056048</v>
      </c>
      <c r="AG119" s="215">
        <v>38533098.807082221</v>
      </c>
    </row>
    <row r="120" spans="1:33" s="54" customFormat="1" x14ac:dyDescent="0.25">
      <c r="A120" s="100">
        <v>304</v>
      </c>
      <c r="B120" s="38" t="s">
        <v>328</v>
      </c>
      <c r="C120" s="166">
        <v>949</v>
      </c>
      <c r="D120" s="206">
        <v>1.2270638879158418</v>
      </c>
      <c r="E120" s="50">
        <v>30</v>
      </c>
      <c r="F120" s="50">
        <v>387</v>
      </c>
      <c r="G120" s="201">
        <v>7.7519379844961239E-2</v>
      </c>
      <c r="H120" s="204">
        <v>0.84359498213691719</v>
      </c>
      <c r="I120" s="184">
        <v>0</v>
      </c>
      <c r="J120" s="186">
        <v>14</v>
      </c>
      <c r="K120" s="15">
        <v>22</v>
      </c>
      <c r="L120" s="207">
        <v>2.3182297154899896E-2</v>
      </c>
      <c r="M120" s="204">
        <v>2.0238956463214833E-2</v>
      </c>
      <c r="N120" s="209">
        <v>165.82</v>
      </c>
      <c r="O120" s="208">
        <v>5.7230732119165362</v>
      </c>
      <c r="P120" s="204">
        <v>3.1755524219593263</v>
      </c>
      <c r="Q120" s="184">
        <v>1</v>
      </c>
      <c r="R120" s="184">
        <v>0</v>
      </c>
      <c r="S120" s="15">
        <v>221</v>
      </c>
      <c r="T120" s="15">
        <v>35</v>
      </c>
      <c r="U120" s="189">
        <v>0.15837104072398189</v>
      </c>
      <c r="V120" s="214">
        <v>0.10369234850301233</v>
      </c>
      <c r="W120" s="210">
        <v>1401991.7107319038</v>
      </c>
      <c r="X120" s="190">
        <v>74909.488172145211</v>
      </c>
      <c r="Y120" s="190">
        <v>0</v>
      </c>
      <c r="Z120" s="190">
        <v>0</v>
      </c>
      <c r="AA120" s="190">
        <v>38916.372597498164</v>
      </c>
      <c r="AB120" s="190">
        <v>122804.16937390558</v>
      </c>
      <c r="AC120" s="190">
        <v>376781.47</v>
      </c>
      <c r="AD120" s="186">
        <v>0</v>
      </c>
      <c r="AE120" s="190">
        <v>40757.96880131308</v>
      </c>
      <c r="AF120" s="190">
        <v>654169.46894486202</v>
      </c>
      <c r="AG120" s="215">
        <v>2056161.1796767658</v>
      </c>
    </row>
    <row r="121" spans="1:33" s="54" customFormat="1" x14ac:dyDescent="0.25">
      <c r="A121" s="100">
        <v>305</v>
      </c>
      <c r="B121" s="38" t="s">
        <v>75</v>
      </c>
      <c r="C121" s="166">
        <v>15134</v>
      </c>
      <c r="D121" s="206">
        <v>1.386211422666298</v>
      </c>
      <c r="E121" s="50">
        <v>602</v>
      </c>
      <c r="F121" s="50">
        <v>6615</v>
      </c>
      <c r="G121" s="201">
        <v>9.1005291005291006E-2</v>
      </c>
      <c r="H121" s="204">
        <v>0.99035372823565715</v>
      </c>
      <c r="I121" s="184">
        <v>0</v>
      </c>
      <c r="J121" s="186">
        <v>37</v>
      </c>
      <c r="K121" s="15">
        <v>349</v>
      </c>
      <c r="L121" s="207">
        <v>2.3060658120787631E-2</v>
      </c>
      <c r="M121" s="204">
        <v>2.0117317429102569E-2</v>
      </c>
      <c r="N121" s="209">
        <v>4978.5200000000004</v>
      </c>
      <c r="O121" s="208">
        <v>3.03985923527474</v>
      </c>
      <c r="P121" s="204">
        <v>5.9785396600805276</v>
      </c>
      <c r="Q121" s="184">
        <v>0</v>
      </c>
      <c r="R121" s="184">
        <v>0</v>
      </c>
      <c r="S121" s="15">
        <v>4051</v>
      </c>
      <c r="T121" s="15">
        <v>423</v>
      </c>
      <c r="U121" s="189">
        <v>0.10441866205875093</v>
      </c>
      <c r="V121" s="214">
        <v>4.9739969837781367E-2</v>
      </c>
      <c r="W121" s="210">
        <v>25257784.942493808</v>
      </c>
      <c r="X121" s="190">
        <v>1402428.4066441918</v>
      </c>
      <c r="Y121" s="190">
        <v>0</v>
      </c>
      <c r="Z121" s="190">
        <v>0</v>
      </c>
      <c r="AA121" s="190">
        <v>616881.60846210457</v>
      </c>
      <c r="AB121" s="190">
        <v>3687028.1830380927</v>
      </c>
      <c r="AC121" s="190">
        <v>0</v>
      </c>
      <c r="AD121" s="186">
        <v>0</v>
      </c>
      <c r="AE121" s="190">
        <v>311787.61255301279</v>
      </c>
      <c r="AF121" s="190">
        <v>6018125.8106973991</v>
      </c>
      <c r="AG121" s="215">
        <v>31275910.753191207</v>
      </c>
    </row>
    <row r="122" spans="1:33" s="54" customFormat="1" x14ac:dyDescent="0.25">
      <c r="A122" s="100">
        <v>309</v>
      </c>
      <c r="B122" s="38" t="s">
        <v>76</v>
      </c>
      <c r="C122" s="166">
        <v>6688</v>
      </c>
      <c r="D122" s="206">
        <v>1.4659950674901512</v>
      </c>
      <c r="E122" s="50">
        <v>383</v>
      </c>
      <c r="F122" s="50">
        <v>2692</v>
      </c>
      <c r="G122" s="201">
        <v>0.14227340267459138</v>
      </c>
      <c r="H122" s="204">
        <v>1.5482725587830115</v>
      </c>
      <c r="I122" s="184">
        <v>0</v>
      </c>
      <c r="J122" s="186">
        <v>8</v>
      </c>
      <c r="K122" s="15">
        <v>250</v>
      </c>
      <c r="L122" s="207">
        <v>3.7380382775119618E-2</v>
      </c>
      <c r="M122" s="204">
        <v>3.4437042083434552E-2</v>
      </c>
      <c r="N122" s="209">
        <v>445.83</v>
      </c>
      <c r="O122" s="208">
        <v>15.001233654083396</v>
      </c>
      <c r="P122" s="204">
        <v>1.2114949622296618</v>
      </c>
      <c r="Q122" s="184">
        <v>0</v>
      </c>
      <c r="R122" s="184">
        <v>0</v>
      </c>
      <c r="S122" s="15">
        <v>1686</v>
      </c>
      <c r="T122" s="15">
        <v>239</v>
      </c>
      <c r="U122" s="189">
        <v>0.1417556346381969</v>
      </c>
      <c r="V122" s="214">
        <v>8.707694241722734E-2</v>
      </c>
      <c r="W122" s="210">
        <v>11804316.130694</v>
      </c>
      <c r="X122" s="190">
        <v>968903.02191978274</v>
      </c>
      <c r="Y122" s="190">
        <v>0</v>
      </c>
      <c r="Z122" s="190">
        <v>0</v>
      </c>
      <c r="AA122" s="190">
        <v>466659.51997056656</v>
      </c>
      <c r="AB122" s="190">
        <v>330175.99102622311</v>
      </c>
      <c r="AC122" s="190">
        <v>0</v>
      </c>
      <c r="AD122" s="186">
        <v>0</v>
      </c>
      <c r="AE122" s="190">
        <v>241212.07503924484</v>
      </c>
      <c r="AF122" s="190">
        <v>2006950.6079558171</v>
      </c>
      <c r="AG122" s="215">
        <v>13811266.738649817</v>
      </c>
    </row>
    <row r="123" spans="1:33" s="54" customFormat="1" x14ac:dyDescent="0.25">
      <c r="A123" s="100">
        <v>312</v>
      </c>
      <c r="B123" s="38" t="s">
        <v>77</v>
      </c>
      <c r="C123" s="166">
        <v>1313</v>
      </c>
      <c r="D123" s="206">
        <v>1.3683540041013855</v>
      </c>
      <c r="E123" s="50">
        <v>52</v>
      </c>
      <c r="F123" s="50">
        <v>525</v>
      </c>
      <c r="G123" s="201">
        <v>9.9047619047619051E-2</v>
      </c>
      <c r="H123" s="204">
        <v>1.0778733600332269</v>
      </c>
      <c r="I123" s="184">
        <v>0</v>
      </c>
      <c r="J123" s="186">
        <v>1</v>
      </c>
      <c r="K123" s="15">
        <v>23</v>
      </c>
      <c r="L123" s="207">
        <v>1.7517136329017517E-2</v>
      </c>
      <c r="M123" s="204">
        <v>1.4573795637332455E-2</v>
      </c>
      <c r="N123" s="209">
        <v>448.2</v>
      </c>
      <c r="O123" s="208">
        <v>2.9294957608210619</v>
      </c>
      <c r="P123" s="204">
        <v>6.2037703697029478</v>
      </c>
      <c r="Q123" s="184">
        <v>0</v>
      </c>
      <c r="R123" s="184">
        <v>0</v>
      </c>
      <c r="S123" s="15">
        <v>292</v>
      </c>
      <c r="T123" s="15">
        <v>54</v>
      </c>
      <c r="U123" s="189">
        <v>0.18493150684931506</v>
      </c>
      <c r="V123" s="214">
        <v>0.13025281462834548</v>
      </c>
      <c r="W123" s="210">
        <v>2163093.2981393882</v>
      </c>
      <c r="X123" s="190">
        <v>132424.72932167974</v>
      </c>
      <c r="Y123" s="190">
        <v>0</v>
      </c>
      <c r="Z123" s="190">
        <v>0</v>
      </c>
      <c r="AA123" s="190">
        <v>38771.751949963211</v>
      </c>
      <c r="AB123" s="190">
        <v>331931.18268836377</v>
      </c>
      <c r="AC123" s="190">
        <v>0</v>
      </c>
      <c r="AD123" s="186">
        <v>0</v>
      </c>
      <c r="AE123" s="190">
        <v>70835.579650970627</v>
      </c>
      <c r="AF123" s="190">
        <v>573963.2436109772</v>
      </c>
      <c r="AG123" s="215">
        <v>2737056.5417503654</v>
      </c>
    </row>
    <row r="124" spans="1:33" s="54" customFormat="1" x14ac:dyDescent="0.25">
      <c r="A124" s="100">
        <v>316</v>
      </c>
      <c r="B124" s="38" t="s">
        <v>78</v>
      </c>
      <c r="C124" s="166">
        <v>4368</v>
      </c>
      <c r="D124" s="206">
        <v>1.0238254100582553</v>
      </c>
      <c r="E124" s="50">
        <v>211</v>
      </c>
      <c r="F124" s="50">
        <v>2075</v>
      </c>
      <c r="G124" s="201">
        <v>0.10168674698795181</v>
      </c>
      <c r="H124" s="204">
        <v>1.1065933406643254</v>
      </c>
      <c r="I124" s="184">
        <v>0</v>
      </c>
      <c r="J124" s="186">
        <v>20</v>
      </c>
      <c r="K124" s="15">
        <v>160</v>
      </c>
      <c r="L124" s="207">
        <v>3.6630036630036632E-2</v>
      </c>
      <c r="M124" s="204">
        <v>3.3686695938351566E-2</v>
      </c>
      <c r="N124" s="209">
        <v>256.51</v>
      </c>
      <c r="O124" s="208">
        <v>17.028575883981134</v>
      </c>
      <c r="P124" s="204">
        <v>1.0672600646686135</v>
      </c>
      <c r="Q124" s="184">
        <v>0</v>
      </c>
      <c r="R124" s="184">
        <v>0</v>
      </c>
      <c r="S124" s="15">
        <v>1315</v>
      </c>
      <c r="T124" s="15">
        <v>261</v>
      </c>
      <c r="U124" s="189">
        <v>0.19847908745247148</v>
      </c>
      <c r="V124" s="214">
        <v>0.1438003952315019</v>
      </c>
      <c r="W124" s="210">
        <v>5384192.6641502436</v>
      </c>
      <c r="X124" s="190">
        <v>452279.92505387723</v>
      </c>
      <c r="Y124" s="190">
        <v>0</v>
      </c>
      <c r="Z124" s="190">
        <v>0</v>
      </c>
      <c r="AA124" s="190">
        <v>298139.1922295806</v>
      </c>
      <c r="AB124" s="190">
        <v>189968.02247075451</v>
      </c>
      <c r="AC124" s="190">
        <v>0</v>
      </c>
      <c r="AD124" s="186">
        <v>0</v>
      </c>
      <c r="AE124" s="190">
        <v>260161.07514168744</v>
      </c>
      <c r="AF124" s="190">
        <v>1200548.2148959003</v>
      </c>
      <c r="AG124" s="215">
        <v>6584740.879046144</v>
      </c>
    </row>
    <row r="125" spans="1:33" s="54" customFormat="1" x14ac:dyDescent="0.25">
      <c r="A125" s="100">
        <v>317</v>
      </c>
      <c r="B125" s="38" t="s">
        <v>79</v>
      </c>
      <c r="C125" s="166">
        <v>2576</v>
      </c>
      <c r="D125" s="206">
        <v>1.5468706133059018</v>
      </c>
      <c r="E125" s="50">
        <v>96</v>
      </c>
      <c r="F125" s="50">
        <v>1032</v>
      </c>
      <c r="G125" s="201">
        <v>9.3023255813953487E-2</v>
      </c>
      <c r="H125" s="204">
        <v>1.0123139785643007</v>
      </c>
      <c r="I125" s="184">
        <v>0</v>
      </c>
      <c r="J125" s="186">
        <v>2</v>
      </c>
      <c r="K125" s="15">
        <v>27</v>
      </c>
      <c r="L125" s="207">
        <v>1.048136645962733E-2</v>
      </c>
      <c r="M125" s="204">
        <v>7.5380257679422673E-3</v>
      </c>
      <c r="N125" s="209">
        <v>695.97</v>
      </c>
      <c r="O125" s="208">
        <v>3.7013089644668589</v>
      </c>
      <c r="P125" s="204">
        <v>4.9101329215216944</v>
      </c>
      <c r="Q125" s="184">
        <v>0</v>
      </c>
      <c r="R125" s="184">
        <v>0</v>
      </c>
      <c r="S125" s="15">
        <v>650</v>
      </c>
      <c r="T125" s="15">
        <v>105</v>
      </c>
      <c r="U125" s="189">
        <v>0.16153846153846155</v>
      </c>
      <c r="V125" s="214">
        <v>0.10685976931749198</v>
      </c>
      <c r="W125" s="210">
        <v>4797466.0051027127</v>
      </c>
      <c r="X125" s="190">
        <v>244004.4360776979</v>
      </c>
      <c r="Y125" s="190">
        <v>0</v>
      </c>
      <c r="Z125" s="190">
        <v>0</v>
      </c>
      <c r="AA125" s="190">
        <v>39344.270802060346</v>
      </c>
      <c r="AB125" s="190">
        <v>515426.47303797532</v>
      </c>
      <c r="AC125" s="190">
        <v>0</v>
      </c>
      <c r="AD125" s="186">
        <v>0</v>
      </c>
      <c r="AE125" s="190">
        <v>114014.39847090453</v>
      </c>
      <c r="AF125" s="190">
        <v>912789.57838863786</v>
      </c>
      <c r="AG125" s="215">
        <v>5710255.5834913505</v>
      </c>
    </row>
    <row r="126" spans="1:33" s="114" customFormat="1" x14ac:dyDescent="0.25">
      <c r="A126" s="100">
        <v>320</v>
      </c>
      <c r="B126" s="38" t="s">
        <v>80</v>
      </c>
      <c r="C126" s="166">
        <v>7274</v>
      </c>
      <c r="D126" s="206">
        <v>1.4516779820717163</v>
      </c>
      <c r="E126" s="50">
        <v>380</v>
      </c>
      <c r="F126" s="50">
        <v>2926</v>
      </c>
      <c r="G126" s="201">
        <v>0.12987012987012986</v>
      </c>
      <c r="H126" s="204">
        <v>1.4132954895540559</v>
      </c>
      <c r="I126" s="184">
        <v>0</v>
      </c>
      <c r="J126" s="186">
        <v>3</v>
      </c>
      <c r="K126" s="15">
        <v>87</v>
      </c>
      <c r="L126" s="207">
        <v>1.1960406928787462E-2</v>
      </c>
      <c r="M126" s="204">
        <v>9.0170662371023991E-3</v>
      </c>
      <c r="N126" s="209">
        <v>3504.13</v>
      </c>
      <c r="O126" s="208">
        <v>2.0758362275372204</v>
      </c>
      <c r="P126" s="204">
        <v>8.7549869098843605</v>
      </c>
      <c r="Q126" s="184">
        <v>0</v>
      </c>
      <c r="R126" s="184">
        <v>0</v>
      </c>
      <c r="S126" s="15">
        <v>1618</v>
      </c>
      <c r="T126" s="15">
        <v>184</v>
      </c>
      <c r="U126" s="189">
        <v>0.11372064276885044</v>
      </c>
      <c r="V126" s="214">
        <v>5.9041950547880875E-2</v>
      </c>
      <c r="W126" s="210">
        <v>12713222.412248293</v>
      </c>
      <c r="X126" s="190">
        <v>961928.73685738596</v>
      </c>
      <c r="Y126" s="190">
        <v>0</v>
      </c>
      <c r="Z126" s="190">
        <v>0</v>
      </c>
      <c r="AA126" s="190">
        <v>132897.42947755702</v>
      </c>
      <c r="AB126" s="190">
        <v>2595113.8223868278</v>
      </c>
      <c r="AC126" s="190">
        <v>0</v>
      </c>
      <c r="AD126" s="186">
        <v>0</v>
      </c>
      <c r="AE126" s="190">
        <v>177882.65490828239</v>
      </c>
      <c r="AF126" s="190">
        <v>3867822.6436300538</v>
      </c>
      <c r="AG126" s="215">
        <v>16581045.055878347</v>
      </c>
    </row>
    <row r="127" spans="1:33" s="54" customFormat="1" x14ac:dyDescent="0.25">
      <c r="A127" s="100">
        <v>322</v>
      </c>
      <c r="B127" s="38" t="s">
        <v>329</v>
      </c>
      <c r="C127" s="166">
        <v>6640</v>
      </c>
      <c r="D127" s="206">
        <v>1.0104274710831849</v>
      </c>
      <c r="E127" s="50">
        <v>216</v>
      </c>
      <c r="F127" s="50">
        <v>2795</v>
      </c>
      <c r="G127" s="201">
        <v>7.7280858676207514E-2</v>
      </c>
      <c r="H127" s="204">
        <v>0.84099930526880362</v>
      </c>
      <c r="I127" s="184">
        <v>3</v>
      </c>
      <c r="J127" s="186">
        <v>4518</v>
      </c>
      <c r="K127" s="15">
        <v>226</v>
      </c>
      <c r="L127" s="207">
        <v>3.4036144578313256E-2</v>
      </c>
      <c r="M127" s="204">
        <v>3.1092803886628193E-2</v>
      </c>
      <c r="N127" s="209">
        <v>686.84</v>
      </c>
      <c r="O127" s="208">
        <v>9.6674625822607876</v>
      </c>
      <c r="P127" s="204">
        <v>1.8799058020147028</v>
      </c>
      <c r="Q127" s="184">
        <v>1</v>
      </c>
      <c r="R127" s="184">
        <v>0</v>
      </c>
      <c r="S127" s="15">
        <v>1790</v>
      </c>
      <c r="T127" s="15">
        <v>324</v>
      </c>
      <c r="U127" s="189">
        <v>0.18100558659217877</v>
      </c>
      <c r="V127" s="214">
        <v>0.1263268943712092</v>
      </c>
      <c r="W127" s="210">
        <v>8077654.6736864671</v>
      </c>
      <c r="X127" s="190">
        <v>522516.9051601729</v>
      </c>
      <c r="Y127" s="190">
        <v>134076.20799999998</v>
      </c>
      <c r="Z127" s="190">
        <v>1212033.9204000002</v>
      </c>
      <c r="AA127" s="190">
        <v>418317.45939661522</v>
      </c>
      <c r="AB127" s="190">
        <v>508664.91190913826</v>
      </c>
      <c r="AC127" s="190">
        <v>2636279.1999999997</v>
      </c>
      <c r="AD127" s="186">
        <v>0</v>
      </c>
      <c r="AE127" s="190">
        <v>347426.95356061793</v>
      </c>
      <c r="AF127" s="190">
        <v>5779315.5584265478</v>
      </c>
      <c r="AG127" s="215">
        <v>13856970.232113015</v>
      </c>
    </row>
    <row r="128" spans="1:33" s="54" customFormat="1" x14ac:dyDescent="0.25">
      <c r="A128" s="182">
        <v>398</v>
      </c>
      <c r="B128" s="38" t="s">
        <v>330</v>
      </c>
      <c r="C128" s="166">
        <v>119823</v>
      </c>
      <c r="D128" s="206">
        <v>1.0696604313998086</v>
      </c>
      <c r="E128" s="50">
        <v>7364</v>
      </c>
      <c r="F128" s="50">
        <v>56183</v>
      </c>
      <c r="G128" s="201">
        <v>0.13107167648576973</v>
      </c>
      <c r="H128" s="204">
        <v>1.4263711707293263</v>
      </c>
      <c r="I128" s="184">
        <v>0</v>
      </c>
      <c r="J128" s="186">
        <v>469</v>
      </c>
      <c r="K128" s="15">
        <v>8675</v>
      </c>
      <c r="L128" s="207">
        <v>7.2398454386887329E-2</v>
      </c>
      <c r="M128" s="204">
        <v>6.945511369520227E-2</v>
      </c>
      <c r="N128" s="209">
        <v>459.5</v>
      </c>
      <c r="O128" s="208">
        <v>260.76822633297064</v>
      </c>
      <c r="P128" s="204">
        <v>6.9693763134877171E-2</v>
      </c>
      <c r="Q128" s="184">
        <v>0</v>
      </c>
      <c r="R128" s="184">
        <v>0</v>
      </c>
      <c r="S128" s="15">
        <v>36290</v>
      </c>
      <c r="T128" s="15">
        <v>5611</v>
      </c>
      <c r="U128" s="189">
        <v>0.15461559658308074</v>
      </c>
      <c r="V128" s="214">
        <v>9.9936904362111181E-2</v>
      </c>
      <c r="W128" s="210">
        <v>154311459.13655475</v>
      </c>
      <c r="X128" s="190">
        <v>15992242.650988376</v>
      </c>
      <c r="Y128" s="190">
        <v>0</v>
      </c>
      <c r="Z128" s="190">
        <v>0</v>
      </c>
      <c r="AA128" s="190">
        <v>16862518.516512141</v>
      </c>
      <c r="AB128" s="190">
        <v>340299.81803949823</v>
      </c>
      <c r="AC128" s="190">
        <v>0</v>
      </c>
      <c r="AD128" s="186">
        <v>0</v>
      </c>
      <c r="AE128" s="190">
        <v>4959817.4327731989</v>
      </c>
      <c r="AF128" s="190">
        <v>38154878.418313235</v>
      </c>
      <c r="AG128" s="215">
        <v>192466337.55486798</v>
      </c>
    </row>
    <row r="129" spans="1:33" s="54" customFormat="1" x14ac:dyDescent="0.25">
      <c r="A129" s="100">
        <v>399</v>
      </c>
      <c r="B129" s="38" t="s">
        <v>331</v>
      </c>
      <c r="C129" s="166">
        <v>8017</v>
      </c>
      <c r="D129" s="206">
        <v>0.96790124044852688</v>
      </c>
      <c r="E129" s="50">
        <v>230</v>
      </c>
      <c r="F129" s="50">
        <v>3722</v>
      </c>
      <c r="G129" s="201">
        <v>6.1794734013970981E-2</v>
      </c>
      <c r="H129" s="204">
        <v>0.67247348522306105</v>
      </c>
      <c r="I129" s="184">
        <v>0</v>
      </c>
      <c r="J129" s="186">
        <v>84</v>
      </c>
      <c r="K129" s="15">
        <v>123</v>
      </c>
      <c r="L129" s="207">
        <v>1.5342397405513285E-2</v>
      </c>
      <c r="M129" s="204">
        <v>1.2399056713828223E-2</v>
      </c>
      <c r="N129" s="209">
        <v>505.16</v>
      </c>
      <c r="O129" s="208">
        <v>15.870219336447857</v>
      </c>
      <c r="P129" s="204">
        <v>1.1451586530636988</v>
      </c>
      <c r="Q129" s="184">
        <v>0</v>
      </c>
      <c r="R129" s="184">
        <v>0</v>
      </c>
      <c r="S129" s="15">
        <v>2560</v>
      </c>
      <c r="T129" s="15">
        <v>215</v>
      </c>
      <c r="U129" s="189">
        <v>8.3984375E-2</v>
      </c>
      <c r="V129" s="214">
        <v>2.9305682779030437E-2</v>
      </c>
      <c r="W129" s="210">
        <v>9342325.3640199248</v>
      </c>
      <c r="X129" s="190">
        <v>504456.44894678402</v>
      </c>
      <c r="Y129" s="190">
        <v>0</v>
      </c>
      <c r="Z129" s="190">
        <v>0</v>
      </c>
      <c r="AA129" s="190">
        <v>201408.85211184697</v>
      </c>
      <c r="AB129" s="190">
        <v>374115.02955567569</v>
      </c>
      <c r="AC129" s="190">
        <v>0</v>
      </c>
      <c r="AD129" s="186">
        <v>0</v>
      </c>
      <c r="AE129" s="190">
        <v>97311.314054727118</v>
      </c>
      <c r="AF129" s="190">
        <v>1177291.6446690336</v>
      </c>
      <c r="AG129" s="215">
        <v>10519617.008688958</v>
      </c>
    </row>
    <row r="130" spans="1:33" s="54" customFormat="1" x14ac:dyDescent="0.25">
      <c r="A130" s="100">
        <v>400</v>
      </c>
      <c r="B130" s="38" t="s">
        <v>81</v>
      </c>
      <c r="C130" s="166">
        <v>8588</v>
      </c>
      <c r="D130" s="206">
        <v>1.0694689617759843</v>
      </c>
      <c r="E130" s="50">
        <v>194</v>
      </c>
      <c r="F130" s="50">
        <v>4037</v>
      </c>
      <c r="G130" s="201">
        <v>4.8055486747584843E-2</v>
      </c>
      <c r="H130" s="204">
        <v>0.52295784054888506</v>
      </c>
      <c r="I130" s="184">
        <v>0</v>
      </c>
      <c r="J130" s="186">
        <v>35</v>
      </c>
      <c r="K130" s="15">
        <v>637</v>
      </c>
      <c r="L130" s="207">
        <v>7.4173265020959472E-2</v>
      </c>
      <c r="M130" s="204">
        <v>7.1229924329274413E-2</v>
      </c>
      <c r="N130" s="209">
        <v>531.85</v>
      </c>
      <c r="O130" s="208">
        <v>16.147409984018051</v>
      </c>
      <c r="P130" s="204">
        <v>1.1255005612132094</v>
      </c>
      <c r="Q130" s="184">
        <v>0</v>
      </c>
      <c r="R130" s="184">
        <v>0</v>
      </c>
      <c r="S130" s="15">
        <v>2611</v>
      </c>
      <c r="T130" s="15">
        <v>485</v>
      </c>
      <c r="U130" s="189">
        <v>0.18575258521639218</v>
      </c>
      <c r="V130" s="214">
        <v>0.1310738929954226</v>
      </c>
      <c r="W130" s="210">
        <v>11057890.346275764</v>
      </c>
      <c r="X130" s="190">
        <v>420238.02222368697</v>
      </c>
      <c r="Y130" s="190">
        <v>0</v>
      </c>
      <c r="Z130" s="190">
        <v>0</v>
      </c>
      <c r="AA130" s="190">
        <v>1239460.0776894775</v>
      </c>
      <c r="AB130" s="190">
        <v>393881.30190273601</v>
      </c>
      <c r="AC130" s="190">
        <v>0</v>
      </c>
      <c r="AD130" s="186">
        <v>0</v>
      </c>
      <c r="AE130" s="190">
        <v>466238.18941317988</v>
      </c>
      <c r="AF130" s="190">
        <v>2519817.5912290812</v>
      </c>
      <c r="AG130" s="215">
        <v>13577707.937504845</v>
      </c>
    </row>
    <row r="131" spans="1:33" s="54" customFormat="1" x14ac:dyDescent="0.25">
      <c r="A131" s="100">
        <v>402</v>
      </c>
      <c r="B131" s="38" t="s">
        <v>82</v>
      </c>
      <c r="C131" s="166">
        <v>9485</v>
      </c>
      <c r="D131" s="206">
        <v>1.46619520816725</v>
      </c>
      <c r="E131" s="50">
        <v>411</v>
      </c>
      <c r="F131" s="50">
        <v>4177</v>
      </c>
      <c r="G131" s="201">
        <v>9.8395977974622933E-2</v>
      </c>
      <c r="H131" s="204">
        <v>1.0707819573358204</v>
      </c>
      <c r="I131" s="184">
        <v>0</v>
      </c>
      <c r="J131" s="186">
        <v>10</v>
      </c>
      <c r="K131" s="15">
        <v>182</v>
      </c>
      <c r="L131" s="207">
        <v>1.9188191881918819E-2</v>
      </c>
      <c r="M131" s="204">
        <v>1.6244851190233757E-2</v>
      </c>
      <c r="N131" s="209">
        <v>1096.5999999999999</v>
      </c>
      <c r="O131" s="208">
        <v>8.649461973372242</v>
      </c>
      <c r="P131" s="204">
        <v>2.1011617896120387</v>
      </c>
      <c r="Q131" s="184">
        <v>0</v>
      </c>
      <c r="R131" s="184">
        <v>0</v>
      </c>
      <c r="S131" s="15">
        <v>2675</v>
      </c>
      <c r="T131" s="15">
        <v>361</v>
      </c>
      <c r="U131" s="189">
        <v>0.13495327102803739</v>
      </c>
      <c r="V131" s="214">
        <v>8.0274578807067828E-2</v>
      </c>
      <c r="W131" s="210">
        <v>16743305.031095525</v>
      </c>
      <c r="X131" s="190">
        <v>950331.24758895207</v>
      </c>
      <c r="Y131" s="190">
        <v>0</v>
      </c>
      <c r="Z131" s="190">
        <v>0</v>
      </c>
      <c r="AA131" s="190">
        <v>312198.70466519502</v>
      </c>
      <c r="AB131" s="190">
        <v>812127.92265966022</v>
      </c>
      <c r="AC131" s="190">
        <v>0</v>
      </c>
      <c r="AD131" s="186">
        <v>0</v>
      </c>
      <c r="AE131" s="190">
        <v>315366.08014600299</v>
      </c>
      <c r="AF131" s="190">
        <v>2390023.9550598133</v>
      </c>
      <c r="AG131" s="215">
        <v>19133328.986155339</v>
      </c>
    </row>
    <row r="132" spans="1:33" s="54" customFormat="1" x14ac:dyDescent="0.25">
      <c r="A132" s="100">
        <v>403</v>
      </c>
      <c r="B132" s="38" t="s">
        <v>83</v>
      </c>
      <c r="C132" s="166">
        <v>2996</v>
      </c>
      <c r="D132" s="206">
        <v>1.4855763057118065</v>
      </c>
      <c r="E132" s="50">
        <v>77</v>
      </c>
      <c r="F132" s="50">
        <v>1215</v>
      </c>
      <c r="G132" s="201">
        <v>6.3374485596707816E-2</v>
      </c>
      <c r="H132" s="204">
        <v>0.68966493477909452</v>
      </c>
      <c r="I132" s="184">
        <v>0</v>
      </c>
      <c r="J132" s="186">
        <v>12</v>
      </c>
      <c r="K132" s="15">
        <v>135</v>
      </c>
      <c r="L132" s="207">
        <v>4.5060080106809078E-2</v>
      </c>
      <c r="M132" s="204">
        <v>4.2116739415124019E-2</v>
      </c>
      <c r="N132" s="209">
        <v>420.81</v>
      </c>
      <c r="O132" s="208">
        <v>7.1196026710391864</v>
      </c>
      <c r="P132" s="204">
        <v>2.5526591635624811</v>
      </c>
      <c r="Q132" s="184">
        <v>0</v>
      </c>
      <c r="R132" s="184">
        <v>0</v>
      </c>
      <c r="S132" s="15">
        <v>682</v>
      </c>
      <c r="T132" s="15">
        <v>76</v>
      </c>
      <c r="U132" s="189">
        <v>0.11143695014662756</v>
      </c>
      <c r="V132" s="214">
        <v>5.6758257925658001E-2</v>
      </c>
      <c r="W132" s="210">
        <v>5358569.0492782611</v>
      </c>
      <c r="X132" s="190">
        <v>193337.71605005048</v>
      </c>
      <c r="Y132" s="190">
        <v>0</v>
      </c>
      <c r="Z132" s="190">
        <v>0</v>
      </c>
      <c r="AA132" s="190">
        <v>255666.94082413541</v>
      </c>
      <c r="AB132" s="190">
        <v>311646.4993018526</v>
      </c>
      <c r="AC132" s="190">
        <v>0</v>
      </c>
      <c r="AD132" s="186">
        <v>0</v>
      </c>
      <c r="AE132" s="190">
        <v>70432.073739283951</v>
      </c>
      <c r="AF132" s="190">
        <v>831083.2299153218</v>
      </c>
      <c r="AG132" s="215">
        <v>6189652.2791935829</v>
      </c>
    </row>
    <row r="133" spans="1:33" s="54" customFormat="1" x14ac:dyDescent="0.25">
      <c r="A133" s="100">
        <v>405</v>
      </c>
      <c r="B133" s="38" t="s">
        <v>332</v>
      </c>
      <c r="C133" s="166">
        <v>72634</v>
      </c>
      <c r="D133" s="206">
        <v>1.0118324647290946</v>
      </c>
      <c r="E133" s="50">
        <v>3433</v>
      </c>
      <c r="F133" s="50">
        <v>33911</v>
      </c>
      <c r="G133" s="201">
        <v>0.10123558727256643</v>
      </c>
      <c r="H133" s="204">
        <v>1.101683651334991</v>
      </c>
      <c r="I133" s="184">
        <v>0</v>
      </c>
      <c r="J133" s="186">
        <v>126</v>
      </c>
      <c r="K133" s="15">
        <v>5613</v>
      </c>
      <c r="L133" s="207">
        <v>7.7277858853980225E-2</v>
      </c>
      <c r="M133" s="204">
        <v>7.4334518162295166E-2</v>
      </c>
      <c r="N133" s="209">
        <v>1433.78</v>
      </c>
      <c r="O133" s="208">
        <v>50.6590969325838</v>
      </c>
      <c r="P133" s="204">
        <v>0.35874936782504463</v>
      </c>
      <c r="Q133" s="184">
        <v>0</v>
      </c>
      <c r="R133" s="184">
        <v>0</v>
      </c>
      <c r="S133" s="15">
        <v>21675</v>
      </c>
      <c r="T133" s="15">
        <v>2554</v>
      </c>
      <c r="U133" s="189">
        <v>0.1178316032295271</v>
      </c>
      <c r="V133" s="214">
        <v>6.3152911008557536E-2</v>
      </c>
      <c r="W133" s="210">
        <v>88483161.111162484</v>
      </c>
      <c r="X133" s="190">
        <v>7487442.4242778206</v>
      </c>
      <c r="Y133" s="190">
        <v>0</v>
      </c>
      <c r="Z133" s="190">
        <v>0</v>
      </c>
      <c r="AA133" s="190">
        <v>10939778.191008093</v>
      </c>
      <c r="AB133" s="190">
        <v>1061839.1144911249</v>
      </c>
      <c r="AC133" s="190">
        <v>0</v>
      </c>
      <c r="AD133" s="186">
        <v>0</v>
      </c>
      <c r="AE133" s="190">
        <v>1899909.6340352222</v>
      </c>
      <c r="AF133" s="190">
        <v>21388969.363812268</v>
      </c>
      <c r="AG133" s="215">
        <v>109872130.47497475</v>
      </c>
    </row>
    <row r="134" spans="1:33" s="54" customFormat="1" x14ac:dyDescent="0.25">
      <c r="A134" s="100">
        <v>407</v>
      </c>
      <c r="B134" s="38" t="s">
        <v>333</v>
      </c>
      <c r="C134" s="166">
        <v>2606</v>
      </c>
      <c r="D134" s="206">
        <v>1.1228701258524567</v>
      </c>
      <c r="E134" s="50">
        <v>103</v>
      </c>
      <c r="F134" s="50">
        <v>1208</v>
      </c>
      <c r="G134" s="201">
        <v>8.5264900662251661E-2</v>
      </c>
      <c r="H134" s="204">
        <v>0.92788464632890899</v>
      </c>
      <c r="I134" s="184">
        <v>1</v>
      </c>
      <c r="J134" s="186">
        <v>792</v>
      </c>
      <c r="K134" s="15">
        <v>138</v>
      </c>
      <c r="L134" s="207">
        <v>5.2954719877206444E-2</v>
      </c>
      <c r="M134" s="204">
        <v>5.0011379185521385E-2</v>
      </c>
      <c r="N134" s="209">
        <v>329.88</v>
      </c>
      <c r="O134" s="208">
        <v>7.8998423669213045</v>
      </c>
      <c r="P134" s="204">
        <v>2.3005419798312716</v>
      </c>
      <c r="Q134" s="184">
        <v>0</v>
      </c>
      <c r="R134" s="184">
        <v>0</v>
      </c>
      <c r="S134" s="15">
        <v>781</v>
      </c>
      <c r="T134" s="15">
        <v>174</v>
      </c>
      <c r="U134" s="189">
        <v>0.22279129321382843</v>
      </c>
      <c r="V134" s="214">
        <v>0.16811260099285885</v>
      </c>
      <c r="W134" s="210">
        <v>3523027.2077757702</v>
      </c>
      <c r="X134" s="190">
        <v>226258.5655263316</v>
      </c>
      <c r="Y134" s="190">
        <v>52620.873200000002</v>
      </c>
      <c r="Z134" s="190">
        <v>212468.09760000001</v>
      </c>
      <c r="AA134" s="190">
        <v>264071.33866077999</v>
      </c>
      <c r="AB134" s="190">
        <v>244304.90527719195</v>
      </c>
      <c r="AC134" s="190">
        <v>0</v>
      </c>
      <c r="AD134" s="186">
        <v>0</v>
      </c>
      <c r="AE134" s="190">
        <v>181457.23468283511</v>
      </c>
      <c r="AF134" s="190">
        <v>1181181.0149471383</v>
      </c>
      <c r="AG134" s="215">
        <v>4704208.2227229085</v>
      </c>
    </row>
    <row r="135" spans="1:33" s="54" customFormat="1" x14ac:dyDescent="0.25">
      <c r="A135" s="100">
        <v>408</v>
      </c>
      <c r="B135" s="38" t="s">
        <v>334</v>
      </c>
      <c r="C135" s="166">
        <v>14278</v>
      </c>
      <c r="D135" s="206">
        <v>1.1849578641805745</v>
      </c>
      <c r="E135" s="50">
        <v>430</v>
      </c>
      <c r="F135" s="50">
        <v>6345</v>
      </c>
      <c r="G135" s="201">
        <v>6.77698975571316E-2</v>
      </c>
      <c r="H135" s="204">
        <v>0.73749745719676596</v>
      </c>
      <c r="I135" s="184">
        <v>0</v>
      </c>
      <c r="J135" s="186">
        <v>21</v>
      </c>
      <c r="K135" s="15">
        <v>385</v>
      </c>
      <c r="L135" s="207">
        <v>2.6964560862865947E-2</v>
      </c>
      <c r="M135" s="204">
        <v>2.4021220171180885E-2</v>
      </c>
      <c r="N135" s="209">
        <v>737.15</v>
      </c>
      <c r="O135" s="208">
        <v>19.369192158990707</v>
      </c>
      <c r="P135" s="204">
        <v>0.93828998390705765</v>
      </c>
      <c r="Q135" s="184">
        <v>0</v>
      </c>
      <c r="R135" s="184">
        <v>0</v>
      </c>
      <c r="S135" s="15">
        <v>4299</v>
      </c>
      <c r="T135" s="15">
        <v>443</v>
      </c>
      <c r="U135" s="189">
        <v>0.10304722028378693</v>
      </c>
      <c r="V135" s="214">
        <v>4.836852806281737E-2</v>
      </c>
      <c r="W135" s="210">
        <v>20369592.62212798</v>
      </c>
      <c r="X135" s="190">
        <v>985291.04208405199</v>
      </c>
      <c r="Y135" s="190">
        <v>0</v>
      </c>
      <c r="Z135" s="190">
        <v>0</v>
      </c>
      <c r="AA135" s="190">
        <v>694929.0482266373</v>
      </c>
      <c r="AB135" s="190">
        <v>545923.85390166752</v>
      </c>
      <c r="AC135" s="190">
        <v>0</v>
      </c>
      <c r="AD135" s="186">
        <v>0</v>
      </c>
      <c r="AE135" s="190">
        <v>286042.03439419466</v>
      </c>
      <c r="AF135" s="190">
        <v>2512185.9786065482</v>
      </c>
      <c r="AG135" s="215">
        <v>22881778.600734528</v>
      </c>
    </row>
    <row r="136" spans="1:33" s="54" customFormat="1" x14ac:dyDescent="0.25">
      <c r="A136" s="100">
        <v>410</v>
      </c>
      <c r="B136" s="38" t="s">
        <v>84</v>
      </c>
      <c r="C136" s="166">
        <v>18903</v>
      </c>
      <c r="D136" s="206">
        <v>0.91251028191790684</v>
      </c>
      <c r="E136" s="50">
        <v>790</v>
      </c>
      <c r="F136" s="50">
        <v>8518</v>
      </c>
      <c r="G136" s="201">
        <v>9.2744775768959856E-2</v>
      </c>
      <c r="H136" s="204">
        <v>1.0092834542095943</v>
      </c>
      <c r="I136" s="184">
        <v>0</v>
      </c>
      <c r="J136" s="186">
        <v>25</v>
      </c>
      <c r="K136" s="15">
        <v>260</v>
      </c>
      <c r="L136" s="207">
        <v>1.3754430513675078E-2</v>
      </c>
      <c r="M136" s="204">
        <v>1.0811089821990015E-2</v>
      </c>
      <c r="N136" s="209">
        <v>648.49</v>
      </c>
      <c r="O136" s="208">
        <v>29.149254421810667</v>
      </c>
      <c r="P136" s="204">
        <v>0.62347800517167351</v>
      </c>
      <c r="Q136" s="184">
        <v>0</v>
      </c>
      <c r="R136" s="184">
        <v>0</v>
      </c>
      <c r="S136" s="15">
        <v>5993</v>
      </c>
      <c r="T136" s="15">
        <v>545</v>
      </c>
      <c r="U136" s="189">
        <v>9.0939429334223262E-2</v>
      </c>
      <c r="V136" s="214">
        <v>3.6260737113253699E-2</v>
      </c>
      <c r="W136" s="210">
        <v>20767324.991075043</v>
      </c>
      <c r="X136" s="190">
        <v>1785173.8540748351</v>
      </c>
      <c r="Y136" s="190">
        <v>0</v>
      </c>
      <c r="Z136" s="190">
        <v>0</v>
      </c>
      <c r="AA136" s="190">
        <v>414074.25977924943</v>
      </c>
      <c r="AB136" s="190">
        <v>480263.3928192259</v>
      </c>
      <c r="AC136" s="190">
        <v>0</v>
      </c>
      <c r="AD136" s="186">
        <v>0</v>
      </c>
      <c r="AE136" s="190">
        <v>283901.03242745338</v>
      </c>
      <c r="AF136" s="190">
        <v>2963412.5391007625</v>
      </c>
      <c r="AG136" s="215">
        <v>23730737.530175805</v>
      </c>
    </row>
    <row r="137" spans="1:33" s="54" customFormat="1" x14ac:dyDescent="0.25">
      <c r="A137" s="100">
        <v>416</v>
      </c>
      <c r="B137" s="38" t="s">
        <v>85</v>
      </c>
      <c r="C137" s="166">
        <v>2971</v>
      </c>
      <c r="D137" s="206">
        <v>0.92062767204287865</v>
      </c>
      <c r="E137" s="50">
        <v>110</v>
      </c>
      <c r="F137" s="50">
        <v>1370</v>
      </c>
      <c r="G137" s="201">
        <v>8.0291970802919707E-2</v>
      </c>
      <c r="H137" s="204">
        <v>0.87376735741042744</v>
      </c>
      <c r="I137" s="184">
        <v>0</v>
      </c>
      <c r="J137" s="186">
        <v>4</v>
      </c>
      <c r="K137" s="15">
        <v>69</v>
      </c>
      <c r="L137" s="207">
        <v>2.3224503534163582E-2</v>
      </c>
      <c r="M137" s="204">
        <v>2.0281162842478519E-2</v>
      </c>
      <c r="N137" s="209">
        <v>217.9</v>
      </c>
      <c r="O137" s="208">
        <v>13.634694814134924</v>
      </c>
      <c r="P137" s="204">
        <v>1.3329171827382167</v>
      </c>
      <c r="Q137" s="184">
        <v>0</v>
      </c>
      <c r="R137" s="184">
        <v>0</v>
      </c>
      <c r="S137" s="15">
        <v>893</v>
      </c>
      <c r="T137" s="15">
        <v>92</v>
      </c>
      <c r="U137" s="189">
        <v>0.10302351623740201</v>
      </c>
      <c r="V137" s="214">
        <v>4.8344824016432447E-2</v>
      </c>
      <c r="W137" s="210">
        <v>3293053.1082292832</v>
      </c>
      <c r="X137" s="190">
        <v>242904.24096132713</v>
      </c>
      <c r="Y137" s="190">
        <v>0</v>
      </c>
      <c r="Z137" s="190">
        <v>0</v>
      </c>
      <c r="AA137" s="190">
        <v>122088.15427520237</v>
      </c>
      <c r="AB137" s="190">
        <v>161373.9507090461</v>
      </c>
      <c r="AC137" s="190">
        <v>0</v>
      </c>
      <c r="AD137" s="186">
        <v>0</v>
      </c>
      <c r="AE137" s="190">
        <v>59491.133640976848</v>
      </c>
      <c r="AF137" s="190">
        <v>585857.4795865519</v>
      </c>
      <c r="AG137" s="215">
        <v>3878910.5878158351</v>
      </c>
    </row>
    <row r="138" spans="1:33" s="54" customFormat="1" x14ac:dyDescent="0.25">
      <c r="A138" s="100">
        <v>418</v>
      </c>
      <c r="B138" s="38" t="s">
        <v>86</v>
      </c>
      <c r="C138" s="166">
        <v>23523</v>
      </c>
      <c r="D138" s="206">
        <v>0.69861051495364457</v>
      </c>
      <c r="E138" s="50">
        <v>709</v>
      </c>
      <c r="F138" s="50">
        <v>10862</v>
      </c>
      <c r="G138" s="201">
        <v>6.527343030749401E-2</v>
      </c>
      <c r="H138" s="204">
        <v>0.71032996373802781</v>
      </c>
      <c r="I138" s="184">
        <v>0</v>
      </c>
      <c r="J138" s="186">
        <v>65</v>
      </c>
      <c r="K138" s="15">
        <v>601</v>
      </c>
      <c r="L138" s="207">
        <v>2.5549462228457255E-2</v>
      </c>
      <c r="M138" s="204">
        <v>2.2606121536772193E-2</v>
      </c>
      <c r="N138" s="209">
        <v>269.58</v>
      </c>
      <c r="O138" s="208">
        <v>87.257956821722686</v>
      </c>
      <c r="P138" s="204">
        <v>0.20827807183571065</v>
      </c>
      <c r="Q138" s="184">
        <v>0</v>
      </c>
      <c r="R138" s="184">
        <v>0</v>
      </c>
      <c r="S138" s="15">
        <v>8205</v>
      </c>
      <c r="T138" s="15">
        <v>590</v>
      </c>
      <c r="U138" s="189">
        <v>7.1907373552711762E-2</v>
      </c>
      <c r="V138" s="214">
        <v>1.7228681331742199E-2</v>
      </c>
      <c r="W138" s="210">
        <v>19785174.495872788</v>
      </c>
      <c r="X138" s="190">
        <v>1563469.7138319907</v>
      </c>
      <c r="Y138" s="190">
        <v>0</v>
      </c>
      <c r="Z138" s="190">
        <v>0</v>
      </c>
      <c r="AA138" s="190">
        <v>1077449.1700220751</v>
      </c>
      <c r="AB138" s="190">
        <v>199647.49716450044</v>
      </c>
      <c r="AC138" s="190">
        <v>0</v>
      </c>
      <c r="AD138" s="186">
        <v>0</v>
      </c>
      <c r="AE138" s="190">
        <v>167858.89353164434</v>
      </c>
      <c r="AF138" s="190">
        <v>3008425.274550207</v>
      </c>
      <c r="AG138" s="215">
        <v>22793599.770422995</v>
      </c>
    </row>
    <row r="139" spans="1:33" s="54" customFormat="1" x14ac:dyDescent="0.25">
      <c r="A139" s="100">
        <v>420</v>
      </c>
      <c r="B139" s="38" t="s">
        <v>87</v>
      </c>
      <c r="C139" s="166">
        <v>9454</v>
      </c>
      <c r="D139" s="206">
        <v>1.4513937893261379</v>
      </c>
      <c r="E139" s="50">
        <v>362</v>
      </c>
      <c r="F139" s="50">
        <v>4158</v>
      </c>
      <c r="G139" s="201">
        <v>8.7061087061087061E-2</v>
      </c>
      <c r="H139" s="204">
        <v>0.94743142077512654</v>
      </c>
      <c r="I139" s="184">
        <v>0</v>
      </c>
      <c r="J139" s="186">
        <v>11</v>
      </c>
      <c r="K139" s="15">
        <v>200</v>
      </c>
      <c r="L139" s="207">
        <v>2.115506663845991E-2</v>
      </c>
      <c r="M139" s="204">
        <v>1.8211725946774848E-2</v>
      </c>
      <c r="N139" s="209">
        <v>1135.99</v>
      </c>
      <c r="O139" s="208">
        <v>8.322256357890474</v>
      </c>
      <c r="P139" s="204">
        <v>2.1837730319279447</v>
      </c>
      <c r="Q139" s="184">
        <v>0</v>
      </c>
      <c r="R139" s="184">
        <v>0</v>
      </c>
      <c r="S139" s="15">
        <v>2569</v>
      </c>
      <c r="T139" s="15">
        <v>297</v>
      </c>
      <c r="U139" s="189">
        <v>0.11560918645387311</v>
      </c>
      <c r="V139" s="214">
        <v>6.0930494232903545E-2</v>
      </c>
      <c r="W139" s="210">
        <v>16520109.309608955</v>
      </c>
      <c r="X139" s="190">
        <v>838108.04812839278</v>
      </c>
      <c r="Y139" s="190">
        <v>0</v>
      </c>
      <c r="Z139" s="190">
        <v>0</v>
      </c>
      <c r="AA139" s="190">
        <v>348854.82054451801</v>
      </c>
      <c r="AB139" s="190">
        <v>841299.65243675665</v>
      </c>
      <c r="AC139" s="190">
        <v>0</v>
      </c>
      <c r="AD139" s="186">
        <v>0</v>
      </c>
      <c r="AE139" s="190">
        <v>238588.72049540901</v>
      </c>
      <c r="AF139" s="190">
        <v>2266851.2416050769</v>
      </c>
      <c r="AG139" s="215">
        <v>18786960.551214032</v>
      </c>
    </row>
    <row r="140" spans="1:33" s="54" customFormat="1" x14ac:dyDescent="0.25">
      <c r="A140" s="100">
        <v>421</v>
      </c>
      <c r="B140" s="38" t="s">
        <v>88</v>
      </c>
      <c r="C140" s="166">
        <v>719</v>
      </c>
      <c r="D140" s="206">
        <v>1.4636352068731839</v>
      </c>
      <c r="E140" s="50">
        <v>25</v>
      </c>
      <c r="F140" s="50">
        <v>306</v>
      </c>
      <c r="G140" s="201">
        <v>8.1699346405228759E-2</v>
      </c>
      <c r="H140" s="204">
        <v>0.88908294685998634</v>
      </c>
      <c r="I140" s="184">
        <v>0</v>
      </c>
      <c r="J140" s="186">
        <v>1</v>
      </c>
      <c r="K140" s="15">
        <v>14</v>
      </c>
      <c r="L140" s="207">
        <v>1.9471488178025034E-2</v>
      </c>
      <c r="M140" s="204">
        <v>1.6528147486339972E-2</v>
      </c>
      <c r="N140" s="209">
        <v>480.3</v>
      </c>
      <c r="O140" s="208">
        <v>1.496981053508224</v>
      </c>
      <c r="P140" s="204">
        <v>12.140380104718711</v>
      </c>
      <c r="Q140" s="184">
        <v>0</v>
      </c>
      <c r="R140" s="184">
        <v>0</v>
      </c>
      <c r="S140" s="15">
        <v>151</v>
      </c>
      <c r="T140" s="15">
        <v>16</v>
      </c>
      <c r="U140" s="189">
        <v>0.10596026490066225</v>
      </c>
      <c r="V140" s="214">
        <v>5.1281572679692689E-2</v>
      </c>
      <c r="W140" s="210">
        <v>1266991.7771966008</v>
      </c>
      <c r="X140" s="190">
        <v>59814.682271798338</v>
      </c>
      <c r="Y140" s="190">
        <v>0</v>
      </c>
      <c r="Z140" s="190">
        <v>0</v>
      </c>
      <c r="AA140" s="190">
        <v>24078.592347314203</v>
      </c>
      <c r="AB140" s="190">
        <v>355704.03178317967</v>
      </c>
      <c r="AC140" s="190">
        <v>0</v>
      </c>
      <c r="AD140" s="186">
        <v>0</v>
      </c>
      <c r="AE140" s="190">
        <v>15271.786188917176</v>
      </c>
      <c r="AF140" s="190">
        <v>454869.09259120934</v>
      </c>
      <c r="AG140" s="215">
        <v>1721860.8697878101</v>
      </c>
    </row>
    <row r="141" spans="1:33" s="54" customFormat="1" x14ac:dyDescent="0.25">
      <c r="A141" s="100">
        <v>422</v>
      </c>
      <c r="B141" s="38" t="s">
        <v>89</v>
      </c>
      <c r="C141" s="166">
        <v>10884</v>
      </c>
      <c r="D141" s="206">
        <v>1.5966743220043444</v>
      </c>
      <c r="E141" s="50">
        <v>635</v>
      </c>
      <c r="F141" s="50">
        <v>4331</v>
      </c>
      <c r="G141" s="201">
        <v>0.14661740937427845</v>
      </c>
      <c r="H141" s="204">
        <v>1.5955456698625161</v>
      </c>
      <c r="I141" s="184">
        <v>0</v>
      </c>
      <c r="J141" s="186">
        <v>10</v>
      </c>
      <c r="K141" s="15">
        <v>418</v>
      </c>
      <c r="L141" s="207">
        <v>3.8404998162440279E-2</v>
      </c>
      <c r="M141" s="204">
        <v>3.546165747075522E-2</v>
      </c>
      <c r="N141" s="209">
        <v>3417.89</v>
      </c>
      <c r="O141" s="208">
        <v>3.1844207976266059</v>
      </c>
      <c r="P141" s="204">
        <v>5.7071348776196213</v>
      </c>
      <c r="Q141" s="184">
        <v>3</v>
      </c>
      <c r="R141" s="184">
        <v>236</v>
      </c>
      <c r="S141" s="15">
        <v>2447</v>
      </c>
      <c r="T141" s="15">
        <v>388</v>
      </c>
      <c r="U141" s="189">
        <v>0.15856150388230486</v>
      </c>
      <c r="V141" s="214">
        <v>0.1038828116613353</v>
      </c>
      <c r="W141" s="210">
        <v>20922661.669984296</v>
      </c>
      <c r="X141" s="190">
        <v>1624929.0474532237</v>
      </c>
      <c r="Y141" s="190">
        <v>0</v>
      </c>
      <c r="Z141" s="190">
        <v>0</v>
      </c>
      <c r="AA141" s="190">
        <v>782033.91514348798</v>
      </c>
      <c r="AB141" s="190">
        <v>2531245.5823264872</v>
      </c>
      <c r="AC141" s="190">
        <v>0</v>
      </c>
      <c r="AD141" s="186">
        <v>68543.839999999997</v>
      </c>
      <c r="AE141" s="190">
        <v>468308.28165770014</v>
      </c>
      <c r="AF141" s="190">
        <v>5475060.6665809005</v>
      </c>
      <c r="AG141" s="215">
        <v>26397722.336565197</v>
      </c>
    </row>
    <row r="142" spans="1:33" s="54" customFormat="1" x14ac:dyDescent="0.25">
      <c r="A142" s="182">
        <v>423</v>
      </c>
      <c r="B142" s="38" t="s">
        <v>335</v>
      </c>
      <c r="C142" s="166">
        <v>19994</v>
      </c>
      <c r="D142" s="206">
        <v>0.77207627756276076</v>
      </c>
      <c r="E142" s="50">
        <v>454</v>
      </c>
      <c r="F142" s="50">
        <v>9650</v>
      </c>
      <c r="G142" s="201">
        <v>4.7046632124352332E-2</v>
      </c>
      <c r="H142" s="204">
        <v>0.51197910594643203</v>
      </c>
      <c r="I142" s="184">
        <v>0</v>
      </c>
      <c r="J142" s="186">
        <v>280</v>
      </c>
      <c r="K142" s="15">
        <v>646</v>
      </c>
      <c r="L142" s="207">
        <v>3.2309692907872362E-2</v>
      </c>
      <c r="M142" s="204">
        <v>2.9366352216187299E-2</v>
      </c>
      <c r="N142" s="209">
        <v>300.52</v>
      </c>
      <c r="O142" s="208">
        <v>66.531345667509655</v>
      </c>
      <c r="P142" s="204">
        <v>0.27316325585801676</v>
      </c>
      <c r="Q142" s="184">
        <v>0</v>
      </c>
      <c r="R142" s="184">
        <v>0</v>
      </c>
      <c r="S142" s="15">
        <v>6987</v>
      </c>
      <c r="T142" s="15">
        <v>592</v>
      </c>
      <c r="U142" s="189">
        <v>8.4728782023758414E-2</v>
      </c>
      <c r="V142" s="214">
        <v>3.0050089802788851E-2</v>
      </c>
      <c r="W142" s="210">
        <v>18585401.808958422</v>
      </c>
      <c r="X142" s="190">
        <v>957830.26355849241</v>
      </c>
      <c r="Y142" s="190">
        <v>0</v>
      </c>
      <c r="Z142" s="190">
        <v>0</v>
      </c>
      <c r="AA142" s="190">
        <v>1189673.3015746875</v>
      </c>
      <c r="AB142" s="190">
        <v>222561.26510822636</v>
      </c>
      <c r="AC142" s="190">
        <v>0</v>
      </c>
      <c r="AD142" s="186">
        <v>0</v>
      </c>
      <c r="AE142" s="190">
        <v>248854.25522816982</v>
      </c>
      <c r="AF142" s="190">
        <v>2618919.0854695775</v>
      </c>
      <c r="AG142" s="215">
        <v>21204320.894428</v>
      </c>
    </row>
    <row r="143" spans="1:33" s="54" customFormat="1" x14ac:dyDescent="0.25">
      <c r="A143" s="100">
        <v>425</v>
      </c>
      <c r="B143" s="38" t="s">
        <v>336</v>
      </c>
      <c r="C143" s="166">
        <v>10191</v>
      </c>
      <c r="D143" s="206">
        <v>0.65873581137667103</v>
      </c>
      <c r="E143" s="50">
        <v>272</v>
      </c>
      <c r="F143" s="50">
        <v>4323</v>
      </c>
      <c r="G143" s="201">
        <v>6.2919269026139257E-2</v>
      </c>
      <c r="H143" s="204">
        <v>0.6847110972292425</v>
      </c>
      <c r="I143" s="184">
        <v>0</v>
      </c>
      <c r="J143" s="186">
        <v>11</v>
      </c>
      <c r="K143" s="15">
        <v>76</v>
      </c>
      <c r="L143" s="207">
        <v>7.4575605926798152E-3</v>
      </c>
      <c r="M143" s="204">
        <v>4.5142199009947526E-3</v>
      </c>
      <c r="N143" s="209">
        <v>637.30999999999995</v>
      </c>
      <c r="O143" s="208">
        <v>15.99064819318699</v>
      </c>
      <c r="P143" s="204">
        <v>1.1365342279805339</v>
      </c>
      <c r="Q143" s="184">
        <v>0</v>
      </c>
      <c r="R143" s="184">
        <v>0</v>
      </c>
      <c r="S143" s="15">
        <v>3401</v>
      </c>
      <c r="T143" s="15">
        <v>208</v>
      </c>
      <c r="U143" s="189">
        <v>6.1158482799176711E-2</v>
      </c>
      <c r="V143" s="214">
        <v>6.479790578207148E-3</v>
      </c>
      <c r="W143" s="210">
        <v>8082396.164036395</v>
      </c>
      <c r="X143" s="190">
        <v>652921.24139464053</v>
      </c>
      <c r="Y143" s="190">
        <v>0</v>
      </c>
      <c r="Z143" s="190">
        <v>0</v>
      </c>
      <c r="AA143" s="190">
        <v>93213.225607064014</v>
      </c>
      <c r="AB143" s="190">
        <v>471983.62793199706</v>
      </c>
      <c r="AC143" s="190">
        <v>0</v>
      </c>
      <c r="AD143" s="186">
        <v>0</v>
      </c>
      <c r="AE143" s="190">
        <v>27351.262707657421</v>
      </c>
      <c r="AF143" s="190">
        <v>1245469.3576413598</v>
      </c>
      <c r="AG143" s="215">
        <v>9327865.5216777548</v>
      </c>
    </row>
    <row r="144" spans="1:33" s="54" customFormat="1" x14ac:dyDescent="0.25">
      <c r="A144" s="100">
        <v>426</v>
      </c>
      <c r="B144" s="38" t="s">
        <v>90</v>
      </c>
      <c r="C144" s="166">
        <v>12084</v>
      </c>
      <c r="D144" s="206">
        <v>1.1261976867279695</v>
      </c>
      <c r="E144" s="50">
        <v>568</v>
      </c>
      <c r="F144" s="50">
        <v>5685</v>
      </c>
      <c r="G144" s="201">
        <v>9.9912049252418644E-2</v>
      </c>
      <c r="H144" s="204">
        <v>1.087280413916204</v>
      </c>
      <c r="I144" s="184">
        <v>0</v>
      </c>
      <c r="J144" s="186">
        <v>15</v>
      </c>
      <c r="K144" s="15">
        <v>211</v>
      </c>
      <c r="L144" s="207">
        <v>1.7461105594174114E-2</v>
      </c>
      <c r="M144" s="204">
        <v>1.4517764902489051E-2</v>
      </c>
      <c r="N144" s="209">
        <v>726.87</v>
      </c>
      <c r="O144" s="208">
        <v>16.62470593090924</v>
      </c>
      <c r="P144" s="204">
        <v>1.0931873967985506</v>
      </c>
      <c r="Q144" s="184">
        <v>3</v>
      </c>
      <c r="R144" s="184">
        <v>495</v>
      </c>
      <c r="S144" s="15">
        <v>3775</v>
      </c>
      <c r="T144" s="15">
        <v>321</v>
      </c>
      <c r="U144" s="189">
        <v>8.5033112582781456E-2</v>
      </c>
      <c r="V144" s="214">
        <v>3.0354420361811893E-2</v>
      </c>
      <c r="W144" s="210">
        <v>16384658.948176768</v>
      </c>
      <c r="X144" s="190">
        <v>1229387.8335414021</v>
      </c>
      <c r="Y144" s="190">
        <v>0</v>
      </c>
      <c r="Z144" s="190">
        <v>0</v>
      </c>
      <c r="AA144" s="190">
        <v>355458.16949227371</v>
      </c>
      <c r="AB144" s="190">
        <v>538310.61749373272</v>
      </c>
      <c r="AC144" s="190">
        <v>0</v>
      </c>
      <c r="AD144" s="186">
        <v>143767.79999999999</v>
      </c>
      <c r="AE144" s="190">
        <v>151926.05821495777</v>
      </c>
      <c r="AF144" s="190">
        <v>2418850.4787423685</v>
      </c>
      <c r="AG144" s="215">
        <v>18803509.426919136</v>
      </c>
    </row>
    <row r="145" spans="1:33" s="54" customFormat="1" x14ac:dyDescent="0.25">
      <c r="A145" s="100">
        <v>430</v>
      </c>
      <c r="B145" s="38" t="s">
        <v>91</v>
      </c>
      <c r="C145" s="166">
        <v>15875</v>
      </c>
      <c r="D145" s="206">
        <v>1.1794999066155822</v>
      </c>
      <c r="E145" s="50">
        <v>554</v>
      </c>
      <c r="F145" s="50">
        <v>6996</v>
      </c>
      <c r="G145" s="201">
        <v>7.9188107489994289E-2</v>
      </c>
      <c r="H145" s="204">
        <v>0.86175470259286635</v>
      </c>
      <c r="I145" s="184">
        <v>0</v>
      </c>
      <c r="J145" s="186">
        <v>36</v>
      </c>
      <c r="K145" s="15">
        <v>553</v>
      </c>
      <c r="L145" s="207">
        <v>3.4834645669291342E-2</v>
      </c>
      <c r="M145" s="204">
        <v>3.1891304977606283E-2</v>
      </c>
      <c r="N145" s="209">
        <v>848.13</v>
      </c>
      <c r="O145" s="208">
        <v>18.71764941695259</v>
      </c>
      <c r="P145" s="204">
        <v>0.97095092414178696</v>
      </c>
      <c r="Q145" s="184">
        <v>0</v>
      </c>
      <c r="R145" s="184">
        <v>0</v>
      </c>
      <c r="S145" s="15">
        <v>4308</v>
      </c>
      <c r="T145" s="15">
        <v>667</v>
      </c>
      <c r="U145" s="189">
        <v>0.15482822655524606</v>
      </c>
      <c r="V145" s="214">
        <v>0.10014953433427649</v>
      </c>
      <c r="W145" s="210">
        <v>22543622.482656229</v>
      </c>
      <c r="X145" s="190">
        <v>1280070.9019056302</v>
      </c>
      <c r="Y145" s="190">
        <v>0</v>
      </c>
      <c r="Z145" s="190">
        <v>0</v>
      </c>
      <c r="AA145" s="190">
        <v>1025803.19857248</v>
      </c>
      <c r="AB145" s="190">
        <v>628114.22127059789</v>
      </c>
      <c r="AC145" s="190">
        <v>0</v>
      </c>
      <c r="AD145" s="186">
        <v>0</v>
      </c>
      <c r="AE145" s="190">
        <v>658509.85306138452</v>
      </c>
      <c r="AF145" s="190">
        <v>3592498.1748100929</v>
      </c>
      <c r="AG145" s="215">
        <v>26136120.657466322</v>
      </c>
    </row>
    <row r="146" spans="1:33" s="54" customFormat="1" x14ac:dyDescent="0.25">
      <c r="A146" s="100">
        <v>433</v>
      </c>
      <c r="B146" s="38" t="s">
        <v>92</v>
      </c>
      <c r="C146" s="166">
        <v>7828</v>
      </c>
      <c r="D146" s="206">
        <v>0.95724638337594581</v>
      </c>
      <c r="E146" s="50">
        <v>168</v>
      </c>
      <c r="F146" s="50">
        <v>3570</v>
      </c>
      <c r="G146" s="201">
        <v>4.7058823529411764E-2</v>
      </c>
      <c r="H146" s="204">
        <v>0.51211177739135205</v>
      </c>
      <c r="I146" s="184">
        <v>0</v>
      </c>
      <c r="J146" s="186">
        <v>36</v>
      </c>
      <c r="K146" s="15">
        <v>175</v>
      </c>
      <c r="L146" s="207">
        <v>2.2355646397547266E-2</v>
      </c>
      <c r="M146" s="204">
        <v>1.9412305705862203E-2</v>
      </c>
      <c r="N146" s="209">
        <v>597.63</v>
      </c>
      <c r="O146" s="208">
        <v>13.098405367869752</v>
      </c>
      <c r="P146" s="204">
        <v>1.3874909570085932</v>
      </c>
      <c r="Q146" s="184">
        <v>0</v>
      </c>
      <c r="R146" s="184">
        <v>0</v>
      </c>
      <c r="S146" s="15">
        <v>2401</v>
      </c>
      <c r="T146" s="15">
        <v>313</v>
      </c>
      <c r="U146" s="189">
        <v>0.13036234902124114</v>
      </c>
      <c r="V146" s="214">
        <v>7.5683656800271573E-2</v>
      </c>
      <c r="W146" s="210">
        <v>9021663.1926489901</v>
      </c>
      <c r="X146" s="190">
        <v>375104.44465426297</v>
      </c>
      <c r="Y146" s="190">
        <v>0</v>
      </c>
      <c r="Z146" s="190">
        <v>0</v>
      </c>
      <c r="AA146" s="190">
        <v>307897.35860191321</v>
      </c>
      <c r="AB146" s="190">
        <v>442597.12786712812</v>
      </c>
      <c r="AC146" s="190">
        <v>0</v>
      </c>
      <c r="AD146" s="186">
        <v>0</v>
      </c>
      <c r="AE146" s="190">
        <v>245387.55530549787</v>
      </c>
      <c r="AF146" s="190">
        <v>1370986.4864288028</v>
      </c>
      <c r="AG146" s="215">
        <v>10392649.679077793</v>
      </c>
    </row>
    <row r="147" spans="1:33" s="54" customFormat="1" x14ac:dyDescent="0.25">
      <c r="A147" s="100">
        <v>434</v>
      </c>
      <c r="B147" s="38" t="s">
        <v>337</v>
      </c>
      <c r="C147" s="166">
        <v>14772</v>
      </c>
      <c r="D147" s="206">
        <v>1.0813256311633259</v>
      </c>
      <c r="E147" s="50">
        <v>644</v>
      </c>
      <c r="F147" s="50">
        <v>6797</v>
      </c>
      <c r="G147" s="201">
        <v>9.4747682801235841E-2</v>
      </c>
      <c r="H147" s="204">
        <v>1.0310798401648749</v>
      </c>
      <c r="I147" s="184">
        <v>1</v>
      </c>
      <c r="J147" s="186">
        <v>5978</v>
      </c>
      <c r="K147" s="15">
        <v>626</v>
      </c>
      <c r="L147" s="207">
        <v>4.2377470890874624E-2</v>
      </c>
      <c r="M147" s="204">
        <v>3.9434130199189565E-2</v>
      </c>
      <c r="N147" s="209">
        <v>819.74</v>
      </c>
      <c r="O147" s="208">
        <v>18.020347915192623</v>
      </c>
      <c r="P147" s="204">
        <v>1.0085220931739061</v>
      </c>
      <c r="Q147" s="184">
        <v>3</v>
      </c>
      <c r="R147" s="184">
        <v>718</v>
      </c>
      <c r="S147" s="15">
        <v>4305</v>
      </c>
      <c r="T147" s="15">
        <v>701</v>
      </c>
      <c r="U147" s="189">
        <v>0.16283391405342626</v>
      </c>
      <c r="V147" s="214">
        <v>0.1081552218324567</v>
      </c>
      <c r="W147" s="210">
        <v>19231265.103458818</v>
      </c>
      <c r="X147" s="190">
        <v>1425175.0935965262</v>
      </c>
      <c r="Y147" s="190">
        <v>298279.17839999998</v>
      </c>
      <c r="Z147" s="190">
        <v>1603704.9084000001</v>
      </c>
      <c r="AA147" s="190">
        <v>1180292.3416335541</v>
      </c>
      <c r="AB147" s="190">
        <v>607088.95068487129</v>
      </c>
      <c r="AC147" s="190">
        <v>0</v>
      </c>
      <c r="AD147" s="186">
        <v>208535.92</v>
      </c>
      <c r="AE147" s="190">
        <v>661738.49697835953</v>
      </c>
      <c r="AF147" s="190">
        <v>5984814.8896933123</v>
      </c>
      <c r="AG147" s="215">
        <v>25216079.99315213</v>
      </c>
    </row>
    <row r="148" spans="1:33" s="54" customFormat="1" x14ac:dyDescent="0.25">
      <c r="A148" s="100">
        <v>435</v>
      </c>
      <c r="B148" s="38" t="s">
        <v>93</v>
      </c>
      <c r="C148" s="166">
        <v>690</v>
      </c>
      <c r="D148" s="206">
        <v>1.38284696640031</v>
      </c>
      <c r="E148" s="50">
        <v>20</v>
      </c>
      <c r="F148" s="50">
        <v>267</v>
      </c>
      <c r="G148" s="201">
        <v>7.4906367041198504E-2</v>
      </c>
      <c r="H148" s="204">
        <v>0.81515919622218969</v>
      </c>
      <c r="I148" s="184">
        <v>0</v>
      </c>
      <c r="J148" s="186">
        <v>0</v>
      </c>
      <c r="K148" s="15">
        <v>6</v>
      </c>
      <c r="L148" s="207">
        <v>8.6956521739130436E-3</v>
      </c>
      <c r="M148" s="204">
        <v>5.752311482227981E-3</v>
      </c>
      <c r="N148" s="209">
        <v>214.5</v>
      </c>
      <c r="O148" s="208">
        <v>3.2167832167832167</v>
      </c>
      <c r="P148" s="204">
        <v>5.6497182975625</v>
      </c>
      <c r="Q148" s="184">
        <v>3</v>
      </c>
      <c r="R148" s="184">
        <v>315</v>
      </c>
      <c r="S148" s="15">
        <v>155</v>
      </c>
      <c r="T148" s="15">
        <v>32</v>
      </c>
      <c r="U148" s="189">
        <v>0.20645161290322581</v>
      </c>
      <c r="V148" s="214">
        <v>0.15177292068225623</v>
      </c>
      <c r="W148" s="210">
        <v>1148775.7792304489</v>
      </c>
      <c r="X148" s="190">
        <v>52629.367733452098</v>
      </c>
      <c r="Y148" s="190">
        <v>0</v>
      </c>
      <c r="Z148" s="190">
        <v>0</v>
      </c>
      <c r="AA148" s="190">
        <v>8042.1007505518774</v>
      </c>
      <c r="AB148" s="190">
        <v>158855.95423171358</v>
      </c>
      <c r="AC148" s="190">
        <v>0</v>
      </c>
      <c r="AD148" s="186">
        <v>91488.6</v>
      </c>
      <c r="AE148" s="190">
        <v>43375.349951994758</v>
      </c>
      <c r="AF148" s="190">
        <v>354391.37266771239</v>
      </c>
      <c r="AG148" s="215">
        <v>1503167.1518981613</v>
      </c>
    </row>
    <row r="149" spans="1:33" s="54" customFormat="1" x14ac:dyDescent="0.25">
      <c r="A149" s="100">
        <v>436</v>
      </c>
      <c r="B149" s="38" t="s">
        <v>94</v>
      </c>
      <c r="C149" s="166">
        <v>2020</v>
      </c>
      <c r="D149" s="206">
        <v>0.84661362779488147</v>
      </c>
      <c r="E149" s="50">
        <v>66</v>
      </c>
      <c r="F149" s="50">
        <v>829</v>
      </c>
      <c r="G149" s="201">
        <v>7.9613992762364291E-2</v>
      </c>
      <c r="H149" s="204">
        <v>0.86638934594857819</v>
      </c>
      <c r="I149" s="184">
        <v>0</v>
      </c>
      <c r="J149" s="186">
        <v>3</v>
      </c>
      <c r="K149" s="15">
        <v>13</v>
      </c>
      <c r="L149" s="207">
        <v>6.4356435643564353E-3</v>
      </c>
      <c r="M149" s="204">
        <v>3.4923028726713727E-3</v>
      </c>
      <c r="N149" s="209">
        <v>214.16</v>
      </c>
      <c r="O149" s="208">
        <v>9.4322002241314902</v>
      </c>
      <c r="P149" s="204">
        <v>1.926795293494264</v>
      </c>
      <c r="Q149" s="184">
        <v>0</v>
      </c>
      <c r="R149" s="184">
        <v>0</v>
      </c>
      <c r="S149" s="15">
        <v>534</v>
      </c>
      <c r="T149" s="15">
        <v>46</v>
      </c>
      <c r="U149" s="189">
        <v>8.6142322097378279E-2</v>
      </c>
      <c r="V149" s="214">
        <v>3.1463629876408716E-2</v>
      </c>
      <c r="W149" s="210">
        <v>2058963.6655062498</v>
      </c>
      <c r="X149" s="190">
        <v>163757.46322282508</v>
      </c>
      <c r="Y149" s="190">
        <v>0</v>
      </c>
      <c r="Z149" s="190">
        <v>0</v>
      </c>
      <c r="AA149" s="190">
        <v>14293.58915378955</v>
      </c>
      <c r="AB149" s="190">
        <v>158604.15458398033</v>
      </c>
      <c r="AC149" s="190">
        <v>0</v>
      </c>
      <c r="AD149" s="186">
        <v>0</v>
      </c>
      <c r="AE149" s="190">
        <v>26324.480134189645</v>
      </c>
      <c r="AF149" s="190">
        <v>362979.68709478434</v>
      </c>
      <c r="AG149" s="215">
        <v>2421943.3526010341</v>
      </c>
    </row>
    <row r="150" spans="1:33" s="54" customFormat="1" x14ac:dyDescent="0.25">
      <c r="A150" s="100">
        <v>440</v>
      </c>
      <c r="B150" s="38" t="s">
        <v>338</v>
      </c>
      <c r="C150" s="166">
        <v>5417</v>
      </c>
      <c r="D150" s="206">
        <v>0.61049895310123192</v>
      </c>
      <c r="E150" s="50">
        <v>52</v>
      </c>
      <c r="F150" s="50">
        <v>2346</v>
      </c>
      <c r="G150" s="201">
        <v>2.2165387894288149E-2</v>
      </c>
      <c r="H150" s="204">
        <v>0.24121206906114409</v>
      </c>
      <c r="I150" s="468">
        <v>3</v>
      </c>
      <c r="J150" s="186">
        <v>4975</v>
      </c>
      <c r="K150" s="15">
        <v>138</v>
      </c>
      <c r="L150" s="207">
        <v>2.5475355362746907E-2</v>
      </c>
      <c r="M150" s="204">
        <v>2.2532014671061844E-2</v>
      </c>
      <c r="N150" s="209">
        <v>142.44999999999999</v>
      </c>
      <c r="O150" s="208">
        <v>38.027378027378028</v>
      </c>
      <c r="P150" s="204">
        <v>0.47791669954388338</v>
      </c>
      <c r="Q150" s="184">
        <v>3</v>
      </c>
      <c r="R150" s="184">
        <v>2035</v>
      </c>
      <c r="S150" s="15">
        <v>1426</v>
      </c>
      <c r="T150" s="15">
        <v>136</v>
      </c>
      <c r="U150" s="189">
        <v>9.5371669004207571E-2</v>
      </c>
      <c r="V150" s="214">
        <v>4.0692976783238008E-2</v>
      </c>
      <c r="W150" s="210">
        <v>3981583.4031418879</v>
      </c>
      <c r="X150" s="190">
        <v>122262.84545721162</v>
      </c>
      <c r="Y150" s="190">
        <v>109381.1474</v>
      </c>
      <c r="Z150" s="190">
        <v>1334632.3050000002</v>
      </c>
      <c r="AA150" s="190">
        <v>247307.27102281089</v>
      </c>
      <c r="AB150" s="190">
        <v>105496.64652824057</v>
      </c>
      <c r="AC150" s="190">
        <v>0</v>
      </c>
      <c r="AD150" s="186">
        <v>591045.4</v>
      </c>
      <c r="AE150" s="190">
        <v>91301.498499701935</v>
      </c>
      <c r="AF150" s="190">
        <v>2601427.1139079649</v>
      </c>
      <c r="AG150" s="215">
        <v>6583010.5170498528</v>
      </c>
    </row>
    <row r="151" spans="1:33" s="54" customFormat="1" x14ac:dyDescent="0.25">
      <c r="A151" s="100">
        <v>441</v>
      </c>
      <c r="B151" s="38" t="s">
        <v>95</v>
      </c>
      <c r="C151" s="166">
        <v>4636</v>
      </c>
      <c r="D151" s="206">
        <v>1.2242587899486996</v>
      </c>
      <c r="E151" s="50">
        <v>175</v>
      </c>
      <c r="F151" s="50">
        <v>1982</v>
      </c>
      <c r="G151" s="201">
        <v>8.8294651866801216E-2</v>
      </c>
      <c r="H151" s="204">
        <v>0.96085553591023753</v>
      </c>
      <c r="I151" s="184">
        <v>0</v>
      </c>
      <c r="J151" s="186">
        <v>15</v>
      </c>
      <c r="K151" s="15">
        <v>163</v>
      </c>
      <c r="L151" s="207">
        <v>3.5159620362381364E-2</v>
      </c>
      <c r="M151" s="204">
        <v>3.2216279670696304E-2</v>
      </c>
      <c r="N151" s="209">
        <v>750.06</v>
      </c>
      <c r="O151" s="208">
        <v>6.1808388662240361</v>
      </c>
      <c r="P151" s="204">
        <v>2.9403644703416782</v>
      </c>
      <c r="Q151" s="184">
        <v>0</v>
      </c>
      <c r="R151" s="184">
        <v>0</v>
      </c>
      <c r="S151" s="15">
        <v>1178</v>
      </c>
      <c r="T151" s="15">
        <v>156</v>
      </c>
      <c r="U151" s="189">
        <v>0.13242784380305603</v>
      </c>
      <c r="V151" s="214">
        <v>7.7749151582086465E-2</v>
      </c>
      <c r="W151" s="210">
        <v>6833272.1286934074</v>
      </c>
      <c r="X151" s="190">
        <v>416810.02256738057</v>
      </c>
      <c r="Y151" s="190">
        <v>0</v>
      </c>
      <c r="Z151" s="190">
        <v>0</v>
      </c>
      <c r="AA151" s="190">
        <v>302619.45043414284</v>
      </c>
      <c r="AB151" s="190">
        <v>555484.83464353881</v>
      </c>
      <c r="AC151" s="190">
        <v>0</v>
      </c>
      <c r="AD151" s="186">
        <v>0</v>
      </c>
      <c r="AE151" s="190">
        <v>149292.74219078443</v>
      </c>
      <c r="AF151" s="190">
        <v>1424207.0498358468</v>
      </c>
      <c r="AG151" s="215">
        <v>8257479.1785292542</v>
      </c>
    </row>
    <row r="152" spans="1:33" s="54" customFormat="1" x14ac:dyDescent="0.25">
      <c r="A152" s="100">
        <v>444</v>
      </c>
      <c r="B152" s="38" t="s">
        <v>339</v>
      </c>
      <c r="C152" s="166">
        <v>45965</v>
      </c>
      <c r="D152" s="206">
        <v>1.0098633802200312</v>
      </c>
      <c r="E152" s="50">
        <v>1689</v>
      </c>
      <c r="F152" s="50">
        <v>21991</v>
      </c>
      <c r="G152" s="201">
        <v>7.6804147151107269E-2</v>
      </c>
      <c r="H152" s="204">
        <v>0.83581155155733555</v>
      </c>
      <c r="I152" s="184">
        <v>1</v>
      </c>
      <c r="J152" s="186">
        <v>1617</v>
      </c>
      <c r="K152" s="15">
        <v>2027</v>
      </c>
      <c r="L152" s="207">
        <v>4.4098770803872513E-2</v>
      </c>
      <c r="M152" s="204">
        <v>4.1155430112187447E-2</v>
      </c>
      <c r="N152" s="209">
        <v>939.17</v>
      </c>
      <c r="O152" s="208">
        <v>48.942151048266027</v>
      </c>
      <c r="P152" s="204">
        <v>0.37133470045542638</v>
      </c>
      <c r="Q152" s="184">
        <v>0</v>
      </c>
      <c r="R152" s="184">
        <v>0</v>
      </c>
      <c r="S152" s="15">
        <v>14117</v>
      </c>
      <c r="T152" s="15">
        <v>2216</v>
      </c>
      <c r="U152" s="189">
        <v>0.15697386130197635</v>
      </c>
      <c r="V152" s="214">
        <v>0.10229516908100679</v>
      </c>
      <c r="W152" s="210">
        <v>55885861.072452858</v>
      </c>
      <c r="X152" s="190">
        <v>3594779.555403342</v>
      </c>
      <c r="Y152" s="190">
        <v>928134.473</v>
      </c>
      <c r="Z152" s="190">
        <v>433789.03260000004</v>
      </c>
      <c r="AA152" s="190">
        <v>3832943.6408682852</v>
      </c>
      <c r="AB152" s="190">
        <v>695537.27988717228</v>
      </c>
      <c r="AC152" s="190">
        <v>0</v>
      </c>
      <c r="AD152" s="186">
        <v>0</v>
      </c>
      <c r="AE152" s="190">
        <v>1947520.3224936032</v>
      </c>
      <c r="AF152" s="190">
        <v>11432704.304252401</v>
      </c>
      <c r="AG152" s="215">
        <v>67318565.376705259</v>
      </c>
    </row>
    <row r="153" spans="1:33" s="54" customFormat="1" x14ac:dyDescent="0.25">
      <c r="A153" s="100">
        <v>445</v>
      </c>
      <c r="B153" s="38" t="s">
        <v>340</v>
      </c>
      <c r="C153" s="166">
        <v>15132</v>
      </c>
      <c r="D153" s="206">
        <v>0.83342251249945232</v>
      </c>
      <c r="E153" s="50">
        <v>340</v>
      </c>
      <c r="F153" s="50">
        <v>6875</v>
      </c>
      <c r="G153" s="201">
        <v>4.9454545454545452E-2</v>
      </c>
      <c r="H153" s="204">
        <v>0.53818292242218457</v>
      </c>
      <c r="I153" s="184">
        <v>3</v>
      </c>
      <c r="J153" s="186">
        <v>8345</v>
      </c>
      <c r="K153" s="15">
        <v>492</v>
      </c>
      <c r="L153" s="207">
        <v>3.2513877874702619E-2</v>
      </c>
      <c r="M153" s="204">
        <v>2.9570537183017557E-2</v>
      </c>
      <c r="N153" s="209">
        <v>883.12</v>
      </c>
      <c r="O153" s="208">
        <v>17.134704230455657</v>
      </c>
      <c r="P153" s="204">
        <v>1.0606497056919904</v>
      </c>
      <c r="Q153" s="184">
        <v>1</v>
      </c>
      <c r="R153" s="184">
        <v>0</v>
      </c>
      <c r="S153" s="15">
        <v>4489</v>
      </c>
      <c r="T153" s="15">
        <v>544</v>
      </c>
      <c r="U153" s="189">
        <v>0.12118511918021831</v>
      </c>
      <c r="V153" s="214">
        <v>6.6506426959248743E-2</v>
      </c>
      <c r="W153" s="210">
        <v>15183560.294828255</v>
      </c>
      <c r="X153" s="190">
        <v>762013.86720439489</v>
      </c>
      <c r="Y153" s="190">
        <v>305548.37040000001</v>
      </c>
      <c r="Z153" s="190">
        <v>2238694.7910000002</v>
      </c>
      <c r="AA153" s="190">
        <v>906637.27593818994</v>
      </c>
      <c r="AB153" s="190">
        <v>654027.36737114633</v>
      </c>
      <c r="AC153" s="190">
        <v>6007857.96</v>
      </c>
      <c r="AD153" s="186">
        <v>0</v>
      </c>
      <c r="AE153" s="190">
        <v>416830.56593542569</v>
      </c>
      <c r="AF153" s="190">
        <v>11291610.197849158</v>
      </c>
      <c r="AG153" s="215">
        <v>26475170.492677413</v>
      </c>
    </row>
    <row r="154" spans="1:33" s="54" customFormat="1" x14ac:dyDescent="0.25">
      <c r="A154" s="100">
        <v>475</v>
      </c>
      <c r="B154" s="38" t="s">
        <v>341</v>
      </c>
      <c r="C154" s="166">
        <v>5475</v>
      </c>
      <c r="D154" s="206">
        <v>0.93714247491172586</v>
      </c>
      <c r="E154" s="50">
        <v>124</v>
      </c>
      <c r="F154" s="50">
        <v>2572</v>
      </c>
      <c r="G154" s="201">
        <v>4.821150855365474E-2</v>
      </c>
      <c r="H154" s="204">
        <v>0.52465572839277319</v>
      </c>
      <c r="I154" s="184">
        <v>3</v>
      </c>
      <c r="J154" s="186">
        <v>4661</v>
      </c>
      <c r="K154" s="15">
        <v>281</v>
      </c>
      <c r="L154" s="207">
        <v>5.132420091324201E-2</v>
      </c>
      <c r="M154" s="204">
        <v>4.8380860221556951E-2</v>
      </c>
      <c r="N154" s="209">
        <v>521.75</v>
      </c>
      <c r="O154" s="208">
        <v>10.493531384762818</v>
      </c>
      <c r="P154" s="204">
        <v>1.7319163904671426</v>
      </c>
      <c r="Q154" s="184">
        <v>1</v>
      </c>
      <c r="R154" s="184">
        <v>0</v>
      </c>
      <c r="S154" s="15">
        <v>1595</v>
      </c>
      <c r="T154" s="15">
        <v>180</v>
      </c>
      <c r="U154" s="189">
        <v>0.11285266457680251</v>
      </c>
      <c r="V154" s="214">
        <v>5.8173972355832951E-2</v>
      </c>
      <c r="W154" s="210">
        <v>6177344.2461686004</v>
      </c>
      <c r="X154" s="190">
        <v>268778.89986877202</v>
      </c>
      <c r="Y154" s="190">
        <v>110552.295</v>
      </c>
      <c r="Z154" s="190">
        <v>1250396.2158000001</v>
      </c>
      <c r="AA154" s="190">
        <v>536705.11421633558</v>
      </c>
      <c r="AB154" s="190">
        <v>386401.37119065993</v>
      </c>
      <c r="AC154" s="190">
        <v>2173739.25</v>
      </c>
      <c r="AD154" s="186">
        <v>0</v>
      </c>
      <c r="AE154" s="190">
        <v>131920.54991509192</v>
      </c>
      <c r="AF154" s="190">
        <v>4858493.6959908605</v>
      </c>
      <c r="AG154" s="215">
        <v>11035837.942159461</v>
      </c>
    </row>
    <row r="155" spans="1:33" s="54" customFormat="1" x14ac:dyDescent="0.25">
      <c r="A155" s="100">
        <v>480</v>
      </c>
      <c r="B155" s="38" t="s">
        <v>96</v>
      </c>
      <c r="C155" s="166">
        <v>2013</v>
      </c>
      <c r="D155" s="206">
        <v>1.0108422761219784</v>
      </c>
      <c r="E155" s="50">
        <v>64</v>
      </c>
      <c r="F155" s="50">
        <v>860</v>
      </c>
      <c r="G155" s="201">
        <v>7.441860465116279E-2</v>
      </c>
      <c r="H155" s="204">
        <v>0.80985118285144053</v>
      </c>
      <c r="I155" s="184">
        <v>0</v>
      </c>
      <c r="J155" s="186">
        <v>19</v>
      </c>
      <c r="K155" s="15">
        <v>53</v>
      </c>
      <c r="L155" s="207">
        <v>2.6328862394436166E-2</v>
      </c>
      <c r="M155" s="204">
        <v>2.3385521702751103E-2</v>
      </c>
      <c r="N155" s="209">
        <v>195.31</v>
      </c>
      <c r="O155" s="208">
        <v>10.306691925656649</v>
      </c>
      <c r="P155" s="204">
        <v>1.7633125284274196</v>
      </c>
      <c r="Q155" s="184">
        <v>0</v>
      </c>
      <c r="R155" s="184">
        <v>0</v>
      </c>
      <c r="S155" s="15">
        <v>617</v>
      </c>
      <c r="T155" s="15">
        <v>92</v>
      </c>
      <c r="U155" s="189">
        <v>0.14910858995137763</v>
      </c>
      <c r="V155" s="214">
        <v>9.4429897730408066E-2</v>
      </c>
      <c r="W155" s="210">
        <v>2449848.511187512</v>
      </c>
      <c r="X155" s="190">
        <v>152540.66143615087</v>
      </c>
      <c r="Y155" s="190">
        <v>0</v>
      </c>
      <c r="Z155" s="190">
        <v>0</v>
      </c>
      <c r="AA155" s="190">
        <v>95382.535320088311</v>
      </c>
      <c r="AB155" s="190">
        <v>144644.08587876914</v>
      </c>
      <c r="AC155" s="190">
        <v>0</v>
      </c>
      <c r="AD155" s="186">
        <v>0</v>
      </c>
      <c r="AE155" s="190">
        <v>78732.293633347886</v>
      </c>
      <c r="AF155" s="190">
        <v>471299.57626835583</v>
      </c>
      <c r="AG155" s="215">
        <v>2921148.0874558678</v>
      </c>
    </row>
    <row r="156" spans="1:33" s="54" customFormat="1" x14ac:dyDescent="0.25">
      <c r="A156" s="100">
        <v>481</v>
      </c>
      <c r="B156" s="38" t="s">
        <v>97</v>
      </c>
      <c r="C156" s="166">
        <v>9534</v>
      </c>
      <c r="D156" s="206">
        <v>0.7158948276741629</v>
      </c>
      <c r="E156" s="50">
        <v>225</v>
      </c>
      <c r="F156" s="50">
        <v>4791</v>
      </c>
      <c r="G156" s="201">
        <v>4.6963055729492796E-2</v>
      </c>
      <c r="H156" s="204">
        <v>0.51106959625389314</v>
      </c>
      <c r="I156" s="184">
        <v>0</v>
      </c>
      <c r="J156" s="186">
        <v>105</v>
      </c>
      <c r="K156" s="15">
        <v>173</v>
      </c>
      <c r="L156" s="207">
        <v>1.8145584224879378E-2</v>
      </c>
      <c r="M156" s="204">
        <v>1.5202243533194316E-2</v>
      </c>
      <c r="N156" s="209">
        <v>174.75</v>
      </c>
      <c r="O156" s="208">
        <v>54.557939914163093</v>
      </c>
      <c r="P156" s="204">
        <v>0.33311226611095329</v>
      </c>
      <c r="Q156" s="184">
        <v>0</v>
      </c>
      <c r="R156" s="184">
        <v>0</v>
      </c>
      <c r="S156" s="15">
        <v>3357</v>
      </c>
      <c r="T156" s="15">
        <v>279</v>
      </c>
      <c r="U156" s="189">
        <v>8.3109919571045576E-2</v>
      </c>
      <c r="V156" s="214">
        <v>2.8431227350076013E-2</v>
      </c>
      <c r="W156" s="210">
        <v>8217437.8959512636</v>
      </c>
      <c r="X156" s="190">
        <v>455923.33674615959</v>
      </c>
      <c r="Y156" s="190">
        <v>0</v>
      </c>
      <c r="Z156" s="190">
        <v>0</v>
      </c>
      <c r="AA156" s="190">
        <v>293670.86150110373</v>
      </c>
      <c r="AB156" s="190">
        <v>129417.61306289952</v>
      </c>
      <c r="AC156" s="190">
        <v>0</v>
      </c>
      <c r="AD156" s="186">
        <v>0</v>
      </c>
      <c r="AE156" s="190">
        <v>112271.71715512421</v>
      </c>
      <c r="AF156" s="190">
        <v>991283.52846528776</v>
      </c>
      <c r="AG156" s="215">
        <v>9208721.4244165514</v>
      </c>
    </row>
    <row r="157" spans="1:33" s="54" customFormat="1" x14ac:dyDescent="0.25">
      <c r="A157" s="100">
        <v>483</v>
      </c>
      <c r="B157" s="38" t="s">
        <v>98</v>
      </c>
      <c r="C157" s="166">
        <v>1089</v>
      </c>
      <c r="D157" s="206">
        <v>1.0642626825821997</v>
      </c>
      <c r="E157" s="50">
        <v>40</v>
      </c>
      <c r="F157" s="50">
        <v>430</v>
      </c>
      <c r="G157" s="201">
        <v>9.3023255813953487E-2</v>
      </c>
      <c r="H157" s="204">
        <v>1.0123139785643007</v>
      </c>
      <c r="I157" s="184">
        <v>0</v>
      </c>
      <c r="J157" s="186">
        <v>0</v>
      </c>
      <c r="K157" s="15">
        <v>6</v>
      </c>
      <c r="L157" s="207">
        <v>5.5096418732782371E-3</v>
      </c>
      <c r="M157" s="204">
        <v>2.5663011815931745E-3</v>
      </c>
      <c r="N157" s="209">
        <v>229.97</v>
      </c>
      <c r="O157" s="208">
        <v>4.7354002696003823</v>
      </c>
      <c r="P157" s="204">
        <v>3.8378844373140568</v>
      </c>
      <c r="Q157" s="184">
        <v>0</v>
      </c>
      <c r="R157" s="184">
        <v>0</v>
      </c>
      <c r="S157" s="15">
        <v>234</v>
      </c>
      <c r="T157" s="15">
        <v>29</v>
      </c>
      <c r="U157" s="189">
        <v>0.12393162393162394</v>
      </c>
      <c r="V157" s="214">
        <v>6.9252931710654372E-2</v>
      </c>
      <c r="W157" s="210">
        <v>1395368.0425612933</v>
      </c>
      <c r="X157" s="190">
        <v>103152.4964629709</v>
      </c>
      <c r="Y157" s="190">
        <v>0</v>
      </c>
      <c r="Z157" s="190">
        <v>0</v>
      </c>
      <c r="AA157" s="190">
        <v>5662.5692715231789</v>
      </c>
      <c r="AB157" s="190">
        <v>170312.83820357657</v>
      </c>
      <c r="AC157" s="190">
        <v>0</v>
      </c>
      <c r="AD157" s="186">
        <v>0</v>
      </c>
      <c r="AE157" s="190">
        <v>31236.736374121934</v>
      </c>
      <c r="AF157" s="190">
        <v>310364.64031219273</v>
      </c>
      <c r="AG157" s="215">
        <v>1705732.6828734861</v>
      </c>
    </row>
    <row r="158" spans="1:33" s="54" customFormat="1" x14ac:dyDescent="0.25">
      <c r="A158" s="100">
        <v>484</v>
      </c>
      <c r="B158" s="38" t="s">
        <v>342</v>
      </c>
      <c r="C158" s="166">
        <v>3067</v>
      </c>
      <c r="D158" s="206">
        <v>1.2168479646088159</v>
      </c>
      <c r="E158" s="50">
        <v>130</v>
      </c>
      <c r="F158" s="50">
        <v>1232</v>
      </c>
      <c r="G158" s="201">
        <v>0.10551948051948051</v>
      </c>
      <c r="H158" s="204">
        <v>1.1483025852626705</v>
      </c>
      <c r="I158" s="184">
        <v>0</v>
      </c>
      <c r="J158" s="186">
        <v>13</v>
      </c>
      <c r="K158" s="15">
        <v>45</v>
      </c>
      <c r="L158" s="207">
        <v>1.4672318226279752E-2</v>
      </c>
      <c r="M158" s="204">
        <v>1.172897753459469E-2</v>
      </c>
      <c r="N158" s="209">
        <v>446.14</v>
      </c>
      <c r="O158" s="208">
        <v>6.8745236921145834</v>
      </c>
      <c r="P158" s="204">
        <v>2.64366228310457</v>
      </c>
      <c r="Q158" s="184">
        <v>0</v>
      </c>
      <c r="R158" s="184">
        <v>0</v>
      </c>
      <c r="S158" s="15">
        <v>733</v>
      </c>
      <c r="T158" s="15">
        <v>128</v>
      </c>
      <c r="U158" s="189">
        <v>0.17462482946793997</v>
      </c>
      <c r="V158" s="214">
        <v>0.11994613724697041</v>
      </c>
      <c r="W158" s="210">
        <v>4493266.2568678092</v>
      </c>
      <c r="X158" s="190">
        <v>329538.94579358713</v>
      </c>
      <c r="Y158" s="190">
        <v>0</v>
      </c>
      <c r="Z158" s="190">
        <v>0</v>
      </c>
      <c r="AA158" s="190">
        <v>72887.315423105218</v>
      </c>
      <c r="AB158" s="190">
        <v>330405.57305797993</v>
      </c>
      <c r="AC158" s="190">
        <v>0</v>
      </c>
      <c r="AD158" s="186">
        <v>0</v>
      </c>
      <c r="AE158" s="190">
        <v>152370.06462825165</v>
      </c>
      <c r="AF158" s="190">
        <v>885201.8989029238</v>
      </c>
      <c r="AG158" s="215">
        <v>5378468.155770733</v>
      </c>
    </row>
    <row r="159" spans="1:33" s="54" customFormat="1" x14ac:dyDescent="0.25">
      <c r="A159" s="100">
        <v>489</v>
      </c>
      <c r="B159" s="38" t="s">
        <v>99</v>
      </c>
      <c r="C159" s="166">
        <v>1857</v>
      </c>
      <c r="D159" s="206">
        <v>1.8172757554027348</v>
      </c>
      <c r="E159" s="50">
        <v>70</v>
      </c>
      <c r="F159" s="50">
        <v>748</v>
      </c>
      <c r="G159" s="201">
        <v>9.3582887700534759E-2</v>
      </c>
      <c r="H159" s="204">
        <v>1.0184041027668933</v>
      </c>
      <c r="I159" s="184">
        <v>0</v>
      </c>
      <c r="J159" s="186">
        <v>5</v>
      </c>
      <c r="K159" s="15">
        <v>97</v>
      </c>
      <c r="L159" s="207">
        <v>5.2234787291330104E-2</v>
      </c>
      <c r="M159" s="204">
        <v>4.9291446599645045E-2</v>
      </c>
      <c r="N159" s="209">
        <v>422.47</v>
      </c>
      <c r="O159" s="208">
        <v>4.3955783842639713</v>
      </c>
      <c r="P159" s="204">
        <v>4.1345910390801217</v>
      </c>
      <c r="Q159" s="184">
        <v>0</v>
      </c>
      <c r="R159" s="184">
        <v>0</v>
      </c>
      <c r="S159" s="15">
        <v>489</v>
      </c>
      <c r="T159" s="15">
        <v>88</v>
      </c>
      <c r="U159" s="189">
        <v>0.17995910020449898</v>
      </c>
      <c r="V159" s="214">
        <v>0.12528040798352941</v>
      </c>
      <c r="W159" s="210">
        <v>4062981.0304074748</v>
      </c>
      <c r="X159" s="190">
        <v>176957.37751068297</v>
      </c>
      <c r="Y159" s="190">
        <v>0</v>
      </c>
      <c r="Z159" s="190">
        <v>0</v>
      </c>
      <c r="AA159" s="190">
        <v>185464.79845474617</v>
      </c>
      <c r="AB159" s="190">
        <v>312875.87405255029</v>
      </c>
      <c r="AC159" s="190">
        <v>0</v>
      </c>
      <c r="AD159" s="186">
        <v>0</v>
      </c>
      <c r="AE159" s="190">
        <v>96359.529783270264</v>
      </c>
      <c r="AF159" s="190">
        <v>771657.57980125071</v>
      </c>
      <c r="AG159" s="215">
        <v>4834638.6102087256</v>
      </c>
    </row>
    <row r="160" spans="1:33" s="54" customFormat="1" x14ac:dyDescent="0.25">
      <c r="A160" s="100">
        <v>491</v>
      </c>
      <c r="B160" s="38" t="s">
        <v>343</v>
      </c>
      <c r="C160" s="166">
        <v>53134</v>
      </c>
      <c r="D160" s="206">
        <v>1.2449517739803164</v>
      </c>
      <c r="E160" s="50">
        <v>2357</v>
      </c>
      <c r="F160" s="50">
        <v>24618</v>
      </c>
      <c r="G160" s="201">
        <v>9.5742952311316923E-2</v>
      </c>
      <c r="H160" s="204">
        <v>1.0419107364679345</v>
      </c>
      <c r="I160" s="184">
        <v>0</v>
      </c>
      <c r="J160" s="186">
        <v>82</v>
      </c>
      <c r="K160" s="15">
        <v>2232</v>
      </c>
      <c r="L160" s="207">
        <v>4.2007001166861145E-2</v>
      </c>
      <c r="M160" s="204">
        <v>3.9063660475176079E-2</v>
      </c>
      <c r="N160" s="209">
        <v>2548.35</v>
      </c>
      <c r="O160" s="208">
        <v>20.850354150724979</v>
      </c>
      <c r="P160" s="204">
        <v>0.87163598602569436</v>
      </c>
      <c r="Q160" s="184">
        <v>3</v>
      </c>
      <c r="R160" s="184">
        <v>288</v>
      </c>
      <c r="S160" s="15">
        <v>15136</v>
      </c>
      <c r="T160" s="15">
        <v>1647</v>
      </c>
      <c r="U160" s="189">
        <v>0.10881342494714588</v>
      </c>
      <c r="V160" s="214">
        <v>5.4134732726176318E-2</v>
      </c>
      <c r="W160" s="210">
        <v>79641072.169936493</v>
      </c>
      <c r="X160" s="190">
        <v>5180118.0161390603</v>
      </c>
      <c r="Y160" s="190">
        <v>0</v>
      </c>
      <c r="Z160" s="190">
        <v>0</v>
      </c>
      <c r="AA160" s="190">
        <v>4205556.5028403234</v>
      </c>
      <c r="AB160" s="190">
        <v>1887275.3891206868</v>
      </c>
      <c r="AC160" s="190">
        <v>0</v>
      </c>
      <c r="AD160" s="186">
        <v>83646.720000000001</v>
      </c>
      <c r="AE160" s="190">
        <v>1191373.998939326</v>
      </c>
      <c r="AF160" s="190">
        <v>12547970.627039388</v>
      </c>
      <c r="AG160" s="215">
        <v>92189042.796975881</v>
      </c>
    </row>
    <row r="161" spans="1:33" s="54" customFormat="1" x14ac:dyDescent="0.25">
      <c r="A161" s="100">
        <v>494</v>
      </c>
      <c r="B161" s="38" t="s">
        <v>100</v>
      </c>
      <c r="C161" s="166">
        <v>8908</v>
      </c>
      <c r="D161" s="206">
        <v>1.1459174460768087</v>
      </c>
      <c r="E161" s="50">
        <v>349</v>
      </c>
      <c r="F161" s="50">
        <v>3839</v>
      </c>
      <c r="G161" s="201">
        <v>9.0909090909090912E-2</v>
      </c>
      <c r="H161" s="204">
        <v>0.98930684268783931</v>
      </c>
      <c r="I161" s="184">
        <v>0</v>
      </c>
      <c r="J161" s="186">
        <v>5</v>
      </c>
      <c r="K161" s="15">
        <v>110</v>
      </c>
      <c r="L161" s="207">
        <v>1.2348450830713965E-2</v>
      </c>
      <c r="M161" s="204">
        <v>9.4051101390289025E-3</v>
      </c>
      <c r="N161" s="209">
        <v>783.75</v>
      </c>
      <c r="O161" s="208">
        <v>11.365869218500798</v>
      </c>
      <c r="P161" s="204">
        <v>1.5989906842821571</v>
      </c>
      <c r="Q161" s="184">
        <v>0</v>
      </c>
      <c r="R161" s="184">
        <v>0</v>
      </c>
      <c r="S161" s="15">
        <v>2658</v>
      </c>
      <c r="T161" s="15">
        <v>222</v>
      </c>
      <c r="U161" s="189">
        <v>8.35214446952596E-2</v>
      </c>
      <c r="V161" s="214">
        <v>2.8842752474290037E-2</v>
      </c>
      <c r="W161" s="210">
        <v>12289822.148716876</v>
      </c>
      <c r="X161" s="190">
        <v>824608.58283584239</v>
      </c>
      <c r="Y161" s="190">
        <v>0</v>
      </c>
      <c r="Z161" s="190">
        <v>0</v>
      </c>
      <c r="AA161" s="190">
        <v>169754.82151582045</v>
      </c>
      <c r="AB161" s="190">
        <v>580435.2173851073</v>
      </c>
      <c r="AC161" s="190">
        <v>0</v>
      </c>
      <c r="AD161" s="186">
        <v>0</v>
      </c>
      <c r="AE161" s="190">
        <v>106418.3498983817</v>
      </c>
      <c r="AF161" s="190">
        <v>1681216.9716351517</v>
      </c>
      <c r="AG161" s="215">
        <v>13971039.120352028</v>
      </c>
    </row>
    <row r="162" spans="1:33" s="54" customFormat="1" x14ac:dyDescent="0.25">
      <c r="A162" s="100">
        <v>495</v>
      </c>
      <c r="B162" s="38" t="s">
        <v>101</v>
      </c>
      <c r="C162" s="166">
        <v>1566</v>
      </c>
      <c r="D162" s="206">
        <v>1.2881857012008473</v>
      </c>
      <c r="E162" s="50">
        <v>55</v>
      </c>
      <c r="F162" s="50">
        <v>612</v>
      </c>
      <c r="G162" s="201">
        <v>8.9869281045751634E-2</v>
      </c>
      <c r="H162" s="204">
        <v>0.97799124154598494</v>
      </c>
      <c r="I162" s="184">
        <v>0</v>
      </c>
      <c r="J162" s="186">
        <v>1</v>
      </c>
      <c r="K162" s="15">
        <v>20</v>
      </c>
      <c r="L162" s="207">
        <v>1.277139208173691E-2</v>
      </c>
      <c r="M162" s="204">
        <v>9.8280513900518476E-3</v>
      </c>
      <c r="N162" s="209">
        <v>733.24</v>
      </c>
      <c r="O162" s="208">
        <v>2.1357263651737495</v>
      </c>
      <c r="P162" s="204">
        <v>8.5094791615186995</v>
      </c>
      <c r="Q162" s="184">
        <v>0</v>
      </c>
      <c r="R162" s="184">
        <v>0</v>
      </c>
      <c r="S162" s="15">
        <v>350</v>
      </c>
      <c r="T162" s="15">
        <v>52</v>
      </c>
      <c r="U162" s="189">
        <v>0.14857142857142858</v>
      </c>
      <c r="V162" s="214">
        <v>9.3892736350459013E-2</v>
      </c>
      <c r="W162" s="210">
        <v>2428747.0729766311</v>
      </c>
      <c r="X162" s="190">
        <v>143305.66297830292</v>
      </c>
      <c r="Y162" s="190">
        <v>0</v>
      </c>
      <c r="Z162" s="190">
        <v>0</v>
      </c>
      <c r="AA162" s="190">
        <v>31184.386225165566</v>
      </c>
      <c r="AB162" s="190">
        <v>543028.15795273508</v>
      </c>
      <c r="AC162" s="190">
        <v>0</v>
      </c>
      <c r="AD162" s="186">
        <v>0</v>
      </c>
      <c r="AE162" s="190">
        <v>60900.851246448707</v>
      </c>
      <c r="AF162" s="190">
        <v>778419.05840265239</v>
      </c>
      <c r="AG162" s="215">
        <v>3207166.1313792835</v>
      </c>
    </row>
    <row r="163" spans="1:33" s="54" customFormat="1" x14ac:dyDescent="0.25">
      <c r="A163" s="100">
        <v>498</v>
      </c>
      <c r="B163" s="38" t="s">
        <v>102</v>
      </c>
      <c r="C163" s="166">
        <v>2308</v>
      </c>
      <c r="D163" s="206">
        <v>1.0115591845563288</v>
      </c>
      <c r="E163" s="50">
        <v>128</v>
      </c>
      <c r="F163" s="50">
        <v>1066</v>
      </c>
      <c r="G163" s="201">
        <v>0.1200750469043152</v>
      </c>
      <c r="H163" s="204">
        <v>1.306701720923525</v>
      </c>
      <c r="I163" s="184">
        <v>0</v>
      </c>
      <c r="J163" s="186">
        <v>14</v>
      </c>
      <c r="K163" s="15">
        <v>86</v>
      </c>
      <c r="L163" s="207">
        <v>3.726169844020797E-2</v>
      </c>
      <c r="M163" s="204">
        <v>3.4318357748522904E-2</v>
      </c>
      <c r="N163" s="209">
        <v>1905.96</v>
      </c>
      <c r="O163" s="208">
        <v>1.2109383197968477</v>
      </c>
      <c r="P163" s="204">
        <v>15.008129400183678</v>
      </c>
      <c r="Q163" s="184">
        <v>0</v>
      </c>
      <c r="R163" s="184">
        <v>0</v>
      </c>
      <c r="S163" s="15">
        <v>656</v>
      </c>
      <c r="T163" s="15">
        <v>78</v>
      </c>
      <c r="U163" s="189">
        <v>0.11890243902439024</v>
      </c>
      <c r="V163" s="214">
        <v>6.4223746803420675E-2</v>
      </c>
      <c r="W163" s="210">
        <v>2810859.6447951142</v>
      </c>
      <c r="X163" s="190">
        <v>282194.72870188724</v>
      </c>
      <c r="Y163" s="190">
        <v>0</v>
      </c>
      <c r="Z163" s="190">
        <v>0</v>
      </c>
      <c r="AA163" s="190">
        <v>160487.17259749814</v>
      </c>
      <c r="AB163" s="190">
        <v>1411529.578216675</v>
      </c>
      <c r="AC163" s="190">
        <v>0</v>
      </c>
      <c r="AD163" s="186">
        <v>0</v>
      </c>
      <c r="AE163" s="190">
        <v>61394.724153078336</v>
      </c>
      <c r="AF163" s="190">
        <v>1915606.2036691383</v>
      </c>
      <c r="AG163" s="215">
        <v>4726465.8484642524</v>
      </c>
    </row>
    <row r="164" spans="1:33" s="54" customFormat="1" x14ac:dyDescent="0.25">
      <c r="A164" s="100">
        <v>499</v>
      </c>
      <c r="B164" s="38" t="s">
        <v>344</v>
      </c>
      <c r="C164" s="166">
        <v>19448</v>
      </c>
      <c r="D164" s="206">
        <v>0.79809113928080011</v>
      </c>
      <c r="E164" s="50">
        <v>405</v>
      </c>
      <c r="F164" s="50">
        <v>9415</v>
      </c>
      <c r="G164" s="201">
        <v>4.3016463090812536E-2</v>
      </c>
      <c r="H164" s="204">
        <v>0.46812129412366693</v>
      </c>
      <c r="I164" s="184">
        <v>3</v>
      </c>
      <c r="J164" s="186">
        <v>13326</v>
      </c>
      <c r="K164" s="15">
        <v>546</v>
      </c>
      <c r="L164" s="207">
        <v>2.8074866310160429E-2</v>
      </c>
      <c r="M164" s="204">
        <v>2.5131525618475366E-2</v>
      </c>
      <c r="N164" s="209">
        <v>849.13</v>
      </c>
      <c r="O164" s="208">
        <v>22.90344234687268</v>
      </c>
      <c r="P164" s="204">
        <v>0.79350163717348932</v>
      </c>
      <c r="Q164" s="184">
        <v>3</v>
      </c>
      <c r="R164" s="184">
        <v>2120</v>
      </c>
      <c r="S164" s="15">
        <v>6433</v>
      </c>
      <c r="T164" s="15">
        <v>447</v>
      </c>
      <c r="U164" s="189">
        <v>6.9485465568164151E-2</v>
      </c>
      <c r="V164" s="214">
        <v>1.4806773347194588E-2</v>
      </c>
      <c r="W164" s="210">
        <v>18686996.026927464</v>
      </c>
      <c r="X164" s="190">
        <v>851863.42538391461</v>
      </c>
      <c r="Y164" s="190">
        <v>392697.9056</v>
      </c>
      <c r="Z164" s="190">
        <v>3574936.7028000001</v>
      </c>
      <c r="AA164" s="190">
        <v>990311.50254598982</v>
      </c>
      <c r="AB164" s="190">
        <v>628854.80846981332</v>
      </c>
      <c r="AC164" s="190">
        <v>0</v>
      </c>
      <c r="AD164" s="186">
        <v>615732.80000000005</v>
      </c>
      <c r="AE164" s="190">
        <v>119271.03381961418</v>
      </c>
      <c r="AF164" s="190">
        <v>7173668.1786193326</v>
      </c>
      <c r="AG164" s="215">
        <v>25860664.205546796</v>
      </c>
    </row>
    <row r="165" spans="1:33" s="54" customFormat="1" x14ac:dyDescent="0.25">
      <c r="A165" s="100">
        <v>500</v>
      </c>
      <c r="B165" s="38" t="s">
        <v>103</v>
      </c>
      <c r="C165" s="166">
        <v>10164</v>
      </c>
      <c r="D165" s="206">
        <v>0.86341748451492373</v>
      </c>
      <c r="E165" s="50">
        <v>331</v>
      </c>
      <c r="F165" s="50">
        <v>4916</v>
      </c>
      <c r="G165" s="201">
        <v>6.7331163547599673E-2</v>
      </c>
      <c r="H165" s="204">
        <v>0.73272298906151812</v>
      </c>
      <c r="I165" s="184">
        <v>0</v>
      </c>
      <c r="J165" s="186">
        <v>12</v>
      </c>
      <c r="K165" s="15">
        <v>142</v>
      </c>
      <c r="L165" s="207">
        <v>1.3970877607241243E-2</v>
      </c>
      <c r="M165" s="204">
        <v>1.102753691555618E-2</v>
      </c>
      <c r="N165" s="209">
        <v>144.05000000000001</v>
      </c>
      <c r="O165" s="208">
        <v>70.558833738285315</v>
      </c>
      <c r="P165" s="204">
        <v>0.25757113654347302</v>
      </c>
      <c r="Q165" s="184">
        <v>0</v>
      </c>
      <c r="R165" s="184">
        <v>0</v>
      </c>
      <c r="S165" s="15">
        <v>3548</v>
      </c>
      <c r="T165" s="15">
        <v>194</v>
      </c>
      <c r="U165" s="189">
        <v>5.4678692220969563E-2</v>
      </c>
      <c r="V165" s="214">
        <v>0</v>
      </c>
      <c r="W165" s="210">
        <v>10565682.445369557</v>
      </c>
      <c r="X165" s="190">
        <v>696852.88683904626</v>
      </c>
      <c r="Y165" s="190">
        <v>0</v>
      </c>
      <c r="Z165" s="190">
        <v>0</v>
      </c>
      <c r="AA165" s="190">
        <v>227102.12653421634</v>
      </c>
      <c r="AB165" s="190">
        <v>106681.58604698529</v>
      </c>
      <c r="AC165" s="190">
        <v>0</v>
      </c>
      <c r="AD165" s="186">
        <v>0</v>
      </c>
      <c r="AE165" s="190">
        <v>0</v>
      </c>
      <c r="AF165" s="190">
        <v>1030636.5994202476</v>
      </c>
      <c r="AG165" s="215">
        <v>11596319.044789804</v>
      </c>
    </row>
    <row r="166" spans="1:33" s="54" customFormat="1" x14ac:dyDescent="0.25">
      <c r="A166" s="100">
        <v>503</v>
      </c>
      <c r="B166" s="38" t="s">
        <v>104</v>
      </c>
      <c r="C166" s="166">
        <v>7654</v>
      </c>
      <c r="D166" s="206">
        <v>1.0055660205416959</v>
      </c>
      <c r="E166" s="50">
        <v>223</v>
      </c>
      <c r="F166" s="50">
        <v>3623</v>
      </c>
      <c r="G166" s="201">
        <v>6.1551200662434448E-2</v>
      </c>
      <c r="H166" s="204">
        <v>0.66982326390098534</v>
      </c>
      <c r="I166" s="184">
        <v>0</v>
      </c>
      <c r="J166" s="186">
        <v>53</v>
      </c>
      <c r="K166" s="15">
        <v>169</v>
      </c>
      <c r="L166" s="207">
        <v>2.2079958191795139E-2</v>
      </c>
      <c r="M166" s="204">
        <v>1.9136617500110076E-2</v>
      </c>
      <c r="N166" s="209">
        <v>519.79999999999995</v>
      </c>
      <c r="O166" s="208">
        <v>14.724894190073107</v>
      </c>
      <c r="P166" s="204">
        <v>1.2342308721922208</v>
      </c>
      <c r="Q166" s="184">
        <v>0</v>
      </c>
      <c r="R166" s="184">
        <v>0</v>
      </c>
      <c r="S166" s="15">
        <v>2294</v>
      </c>
      <c r="T166" s="15">
        <v>300</v>
      </c>
      <c r="U166" s="189">
        <v>0.13077593722755013</v>
      </c>
      <c r="V166" s="214">
        <v>7.6097245006580563E-2</v>
      </c>
      <c r="W166" s="210">
        <v>9266401.330663424</v>
      </c>
      <c r="X166" s="190">
        <v>479717.22689580906</v>
      </c>
      <c r="Y166" s="190">
        <v>0</v>
      </c>
      <c r="Z166" s="190">
        <v>0</v>
      </c>
      <c r="AA166" s="190">
        <v>296777.9690213392</v>
      </c>
      <c r="AB166" s="190">
        <v>384957.22615218977</v>
      </c>
      <c r="AC166" s="190">
        <v>0</v>
      </c>
      <c r="AD166" s="186">
        <v>0</v>
      </c>
      <c r="AE166" s="190">
        <v>241244.26687759548</v>
      </c>
      <c r="AF166" s="190">
        <v>1402696.6889469326</v>
      </c>
      <c r="AG166" s="215">
        <v>10669098.019610357</v>
      </c>
    </row>
    <row r="167" spans="1:33" s="54" customFormat="1" x14ac:dyDescent="0.25">
      <c r="A167" s="100">
        <v>504</v>
      </c>
      <c r="B167" s="38" t="s">
        <v>345</v>
      </c>
      <c r="C167" s="166">
        <v>1882</v>
      </c>
      <c r="D167" s="206">
        <v>1.0283346433004081</v>
      </c>
      <c r="E167" s="50">
        <v>98</v>
      </c>
      <c r="F167" s="50">
        <v>904</v>
      </c>
      <c r="G167" s="201">
        <v>0.1084070796460177</v>
      </c>
      <c r="H167" s="204">
        <v>1.1797265225857199</v>
      </c>
      <c r="I167" s="184">
        <v>1</v>
      </c>
      <c r="J167" s="186">
        <v>176</v>
      </c>
      <c r="K167" s="15">
        <v>68</v>
      </c>
      <c r="L167" s="207">
        <v>3.6131774707757705E-2</v>
      </c>
      <c r="M167" s="204">
        <v>3.3188434016072646E-2</v>
      </c>
      <c r="N167" s="209">
        <v>200.37</v>
      </c>
      <c r="O167" s="208">
        <v>9.3926236462544299</v>
      </c>
      <c r="P167" s="204">
        <v>1.9349140009883663</v>
      </c>
      <c r="Q167" s="184">
        <v>0</v>
      </c>
      <c r="R167" s="184">
        <v>0</v>
      </c>
      <c r="S167" s="15">
        <v>552</v>
      </c>
      <c r="T167" s="15">
        <v>95</v>
      </c>
      <c r="U167" s="189">
        <v>0.17210144927536231</v>
      </c>
      <c r="V167" s="214">
        <v>0.11742275705439274</v>
      </c>
      <c r="W167" s="210">
        <v>2330054.8485924597</v>
      </c>
      <c r="X167" s="190">
        <v>207748.3541719268</v>
      </c>
      <c r="Y167" s="190">
        <v>38001.720399999998</v>
      </c>
      <c r="Z167" s="190">
        <v>47215.132800000007</v>
      </c>
      <c r="AA167" s="190">
        <v>126556.48500367919</v>
      </c>
      <c r="AB167" s="190">
        <v>148391.45710679929</v>
      </c>
      <c r="AC167" s="190">
        <v>0</v>
      </c>
      <c r="AD167" s="186">
        <v>0</v>
      </c>
      <c r="AE167" s="190">
        <v>91531.694342883507</v>
      </c>
      <c r="AF167" s="190">
        <v>659444.84382528812</v>
      </c>
      <c r="AG167" s="215">
        <v>2989499.6924177478</v>
      </c>
    </row>
    <row r="168" spans="1:33" s="54" customFormat="1" x14ac:dyDescent="0.25">
      <c r="A168" s="100">
        <v>505</v>
      </c>
      <c r="B168" s="38" t="s">
        <v>105</v>
      </c>
      <c r="C168" s="166">
        <v>20721</v>
      </c>
      <c r="D168" s="206">
        <v>0.89118778306232449</v>
      </c>
      <c r="E168" s="50">
        <v>561</v>
      </c>
      <c r="F168" s="50">
        <v>10052</v>
      </c>
      <c r="G168" s="201">
        <v>5.5809789096697177E-2</v>
      </c>
      <c r="H168" s="204">
        <v>0.6073430686656045</v>
      </c>
      <c r="I168" s="184">
        <v>0</v>
      </c>
      <c r="J168" s="186">
        <v>199</v>
      </c>
      <c r="K168" s="15">
        <v>732</v>
      </c>
      <c r="L168" s="207">
        <v>3.5326480382220936E-2</v>
      </c>
      <c r="M168" s="204">
        <v>3.238313969053587E-2</v>
      </c>
      <c r="N168" s="209">
        <v>580.80999999999995</v>
      </c>
      <c r="O168" s="208">
        <v>35.676038635698426</v>
      </c>
      <c r="P168" s="204">
        <v>0.509415274064839</v>
      </c>
      <c r="Q168" s="184">
        <v>0</v>
      </c>
      <c r="R168" s="184">
        <v>0</v>
      </c>
      <c r="S168" s="15">
        <v>6816</v>
      </c>
      <c r="T168" s="15">
        <v>972</v>
      </c>
      <c r="U168" s="189">
        <v>0.14260563380281691</v>
      </c>
      <c r="V168" s="214">
        <v>8.7926941581847343E-2</v>
      </c>
      <c r="W168" s="210">
        <v>22232689.019530535</v>
      </c>
      <c r="X168" s="190">
        <v>1177555.5932649765</v>
      </c>
      <c r="Y168" s="190">
        <v>0</v>
      </c>
      <c r="Z168" s="190">
        <v>0</v>
      </c>
      <c r="AA168" s="190">
        <v>1359589.1440176601</v>
      </c>
      <c r="AB168" s="190">
        <v>430140.45117632428</v>
      </c>
      <c r="AC168" s="190">
        <v>0</v>
      </c>
      <c r="AD168" s="186">
        <v>0</v>
      </c>
      <c r="AE168" s="190">
        <v>754626.90828796627</v>
      </c>
      <c r="AF168" s="190">
        <v>3721912.0967469215</v>
      </c>
      <c r="AG168" s="215">
        <v>25954601.116277456</v>
      </c>
    </row>
    <row r="169" spans="1:33" s="54" customFormat="1" x14ac:dyDescent="0.25">
      <c r="A169" s="100">
        <v>507</v>
      </c>
      <c r="B169" s="38" t="s">
        <v>106</v>
      </c>
      <c r="C169" s="166">
        <v>5791</v>
      </c>
      <c r="D169" s="206">
        <v>1.5615999659171613</v>
      </c>
      <c r="E169" s="50">
        <v>223</v>
      </c>
      <c r="F169" s="50">
        <v>2368</v>
      </c>
      <c r="G169" s="201">
        <v>9.41722972972973E-2</v>
      </c>
      <c r="H169" s="204">
        <v>1.0248182791863472</v>
      </c>
      <c r="I169" s="184">
        <v>0</v>
      </c>
      <c r="J169" s="186">
        <v>12</v>
      </c>
      <c r="K169" s="15">
        <v>125</v>
      </c>
      <c r="L169" s="207">
        <v>2.1585218442410636E-2</v>
      </c>
      <c r="M169" s="204">
        <v>1.8641877750725573E-2</v>
      </c>
      <c r="N169" s="209">
        <v>980.9</v>
      </c>
      <c r="O169" s="208">
        <v>5.9037618513609953</v>
      </c>
      <c r="P169" s="204">
        <v>3.0783624842459489</v>
      </c>
      <c r="Q169" s="184">
        <v>0</v>
      </c>
      <c r="R169" s="184">
        <v>0</v>
      </c>
      <c r="S169" s="15">
        <v>1331</v>
      </c>
      <c r="T169" s="15">
        <v>220</v>
      </c>
      <c r="U169" s="189">
        <v>0.16528925619834711</v>
      </c>
      <c r="V169" s="214">
        <v>0.11061056397737755</v>
      </c>
      <c r="W169" s="210">
        <v>10887681.655745938</v>
      </c>
      <c r="X169" s="190">
        <v>555311.99880665448</v>
      </c>
      <c r="Y169" s="190">
        <v>0</v>
      </c>
      <c r="Z169" s="190">
        <v>0</v>
      </c>
      <c r="AA169" s="190">
        <v>218736.49299484916</v>
      </c>
      <c r="AB169" s="190">
        <v>726441.98371043289</v>
      </c>
      <c r="AC169" s="190">
        <v>0</v>
      </c>
      <c r="AD169" s="186">
        <v>0</v>
      </c>
      <c r="AE169" s="190">
        <v>265307.65495853795</v>
      </c>
      <c r="AF169" s="190">
        <v>1765798.1304704752</v>
      </c>
      <c r="AG169" s="215">
        <v>12653479.786216414</v>
      </c>
    </row>
    <row r="170" spans="1:33" s="54" customFormat="1" x14ac:dyDescent="0.25">
      <c r="A170" s="100">
        <v>508</v>
      </c>
      <c r="B170" s="38" t="s">
        <v>107</v>
      </c>
      <c r="C170" s="166">
        <v>9855</v>
      </c>
      <c r="D170" s="206">
        <v>1.3559510017324161</v>
      </c>
      <c r="E170" s="50">
        <v>371</v>
      </c>
      <c r="F170" s="50">
        <v>4094</v>
      </c>
      <c r="G170" s="201">
        <v>9.0620420127015142E-2</v>
      </c>
      <c r="H170" s="204">
        <v>0.98616541890793163</v>
      </c>
      <c r="I170" s="184">
        <v>0</v>
      </c>
      <c r="J170" s="186">
        <v>18</v>
      </c>
      <c r="K170" s="15">
        <v>240</v>
      </c>
      <c r="L170" s="207">
        <v>2.4353120243531201E-2</v>
      </c>
      <c r="M170" s="204">
        <v>2.1409779551846139E-2</v>
      </c>
      <c r="N170" s="209">
        <v>534.85</v>
      </c>
      <c r="O170" s="208">
        <v>18.425726839300737</v>
      </c>
      <c r="P170" s="204">
        <v>0.98633389920816839</v>
      </c>
      <c r="Q170" s="184">
        <v>0</v>
      </c>
      <c r="R170" s="184">
        <v>0</v>
      </c>
      <c r="S170" s="15">
        <v>2534</v>
      </c>
      <c r="T170" s="15">
        <v>336</v>
      </c>
      <c r="U170" s="189">
        <v>0.13259668508287292</v>
      </c>
      <c r="V170" s="214">
        <v>7.791799286190336E-2</v>
      </c>
      <c r="W170" s="210">
        <v>16088393.619090963</v>
      </c>
      <c r="X170" s="190">
        <v>909375.03522630536</v>
      </c>
      <c r="Y170" s="190">
        <v>0</v>
      </c>
      <c r="Z170" s="190">
        <v>0</v>
      </c>
      <c r="AA170" s="190">
        <v>427510.56158940401</v>
      </c>
      <c r="AB170" s="190">
        <v>396103.06350038236</v>
      </c>
      <c r="AC170" s="190">
        <v>0</v>
      </c>
      <c r="AD170" s="186">
        <v>0</v>
      </c>
      <c r="AE170" s="190">
        <v>318048.97088251414</v>
      </c>
      <c r="AF170" s="190">
        <v>2051037.6311986037</v>
      </c>
      <c r="AG170" s="215">
        <v>18139431.250289567</v>
      </c>
    </row>
    <row r="171" spans="1:33" s="54" customFormat="1" x14ac:dyDescent="0.25">
      <c r="A171" s="100">
        <v>529</v>
      </c>
      <c r="B171" s="38" t="s">
        <v>346</v>
      </c>
      <c r="C171" s="166">
        <v>19314</v>
      </c>
      <c r="D171" s="206">
        <v>0.89409934622853238</v>
      </c>
      <c r="E171" s="50">
        <v>598</v>
      </c>
      <c r="F171" s="50">
        <v>8998</v>
      </c>
      <c r="G171" s="201">
        <v>6.6459213158479663E-2</v>
      </c>
      <c r="H171" s="204">
        <v>0.72323409771066982</v>
      </c>
      <c r="I171" s="184">
        <v>0</v>
      </c>
      <c r="J171" s="186">
        <v>252</v>
      </c>
      <c r="K171" s="15">
        <v>518</v>
      </c>
      <c r="L171" s="207">
        <v>2.681992337164751E-2</v>
      </c>
      <c r="M171" s="204">
        <v>2.3876582679962448E-2</v>
      </c>
      <c r="N171" s="209">
        <v>312.45999999999998</v>
      </c>
      <c r="O171" s="208">
        <v>61.812712027139476</v>
      </c>
      <c r="P171" s="204">
        <v>0.29401588125065053</v>
      </c>
      <c r="Q171" s="184">
        <v>3</v>
      </c>
      <c r="R171" s="184">
        <v>4247</v>
      </c>
      <c r="S171" s="15">
        <v>5923</v>
      </c>
      <c r="T171" s="15">
        <v>633</v>
      </c>
      <c r="U171" s="189">
        <v>0.10687151781191964</v>
      </c>
      <c r="V171" s="214">
        <v>5.2192825590950079E-2</v>
      </c>
      <c r="W171" s="210">
        <v>20790745.521370761</v>
      </c>
      <c r="X171" s="190">
        <v>1307036.6024931152</v>
      </c>
      <c r="Y171" s="190">
        <v>0</v>
      </c>
      <c r="Z171" s="190">
        <v>0</v>
      </c>
      <c r="AA171" s="190">
        <v>934377.60344370874</v>
      </c>
      <c r="AB171" s="190">
        <v>231403.87626685889</v>
      </c>
      <c r="AC171" s="190">
        <v>0</v>
      </c>
      <c r="AD171" s="186">
        <v>1233498.68</v>
      </c>
      <c r="AE171" s="190">
        <v>417525.15457829257</v>
      </c>
      <c r="AF171" s="190">
        <v>4123841.9167819731</v>
      </c>
      <c r="AG171" s="215">
        <v>24914587.438152734</v>
      </c>
    </row>
    <row r="172" spans="1:33" s="54" customFormat="1" x14ac:dyDescent="0.25">
      <c r="A172" s="100">
        <v>531</v>
      </c>
      <c r="B172" s="38" t="s">
        <v>108</v>
      </c>
      <c r="C172" s="166">
        <v>5329</v>
      </c>
      <c r="D172" s="206">
        <v>0.99091352053446524</v>
      </c>
      <c r="E172" s="50">
        <v>203</v>
      </c>
      <c r="F172" s="50">
        <v>2350</v>
      </c>
      <c r="G172" s="201">
        <v>8.6382978723404252E-2</v>
      </c>
      <c r="H172" s="204">
        <v>0.94005199137104045</v>
      </c>
      <c r="I172" s="184">
        <v>0</v>
      </c>
      <c r="J172" s="186">
        <v>27</v>
      </c>
      <c r="K172" s="15">
        <v>90</v>
      </c>
      <c r="L172" s="207">
        <v>1.6888722086695441E-2</v>
      </c>
      <c r="M172" s="204">
        <v>1.3945381395010378E-2</v>
      </c>
      <c r="N172" s="209">
        <v>182.9</v>
      </c>
      <c r="O172" s="208">
        <v>29.136139967195188</v>
      </c>
      <c r="P172" s="204">
        <v>0.62375863857101121</v>
      </c>
      <c r="Q172" s="184">
        <v>0</v>
      </c>
      <c r="R172" s="184">
        <v>0</v>
      </c>
      <c r="S172" s="15">
        <v>1548</v>
      </c>
      <c r="T172" s="15">
        <v>180</v>
      </c>
      <c r="U172" s="189">
        <v>0.11627906976744186</v>
      </c>
      <c r="V172" s="214">
        <v>6.1600377546472296E-2</v>
      </c>
      <c r="W172" s="210">
        <v>6357604.8705914738</v>
      </c>
      <c r="X172" s="190">
        <v>468742.38289286278</v>
      </c>
      <c r="Y172" s="190">
        <v>0</v>
      </c>
      <c r="Z172" s="190">
        <v>0</v>
      </c>
      <c r="AA172" s="190">
        <v>150575.4399705666</v>
      </c>
      <c r="AB172" s="190">
        <v>135453.39873650545</v>
      </c>
      <c r="AC172" s="190">
        <v>0</v>
      </c>
      <c r="AD172" s="186">
        <v>0</v>
      </c>
      <c r="AE172" s="190">
        <v>135965.49354356204</v>
      </c>
      <c r="AF172" s="190">
        <v>890736.71514349803</v>
      </c>
      <c r="AG172" s="215">
        <v>7248341.5857349718</v>
      </c>
    </row>
    <row r="173" spans="1:33" s="54" customFormat="1" x14ac:dyDescent="0.25">
      <c r="A173" s="100">
        <v>535</v>
      </c>
      <c r="B173" s="38" t="s">
        <v>109</v>
      </c>
      <c r="C173" s="166">
        <v>10639</v>
      </c>
      <c r="D173" s="206">
        <v>1.4815342298623444</v>
      </c>
      <c r="E173" s="50">
        <v>343</v>
      </c>
      <c r="F173" s="50">
        <v>4452</v>
      </c>
      <c r="G173" s="201">
        <v>7.7044025157232701E-2</v>
      </c>
      <c r="H173" s="204">
        <v>0.83842199403890783</v>
      </c>
      <c r="I173" s="184">
        <v>0</v>
      </c>
      <c r="J173" s="186">
        <v>6</v>
      </c>
      <c r="K173" s="15">
        <v>106</v>
      </c>
      <c r="L173" s="207">
        <v>9.9633424194003201E-3</v>
      </c>
      <c r="M173" s="204">
        <v>7.0200017277152575E-3</v>
      </c>
      <c r="N173" s="209">
        <v>527.84</v>
      </c>
      <c r="O173" s="208">
        <v>20.155729008790541</v>
      </c>
      <c r="P173" s="204">
        <v>0.90167510146747287</v>
      </c>
      <c r="Q173" s="184">
        <v>0</v>
      </c>
      <c r="R173" s="184">
        <v>0</v>
      </c>
      <c r="S173" s="15">
        <v>2861</v>
      </c>
      <c r="T173" s="15">
        <v>290</v>
      </c>
      <c r="U173" s="189">
        <v>0.10136315973435861</v>
      </c>
      <c r="V173" s="214">
        <v>4.6684467513389047E-2</v>
      </c>
      <c r="W173" s="210">
        <v>18976868.894785739</v>
      </c>
      <c r="X173" s="190">
        <v>834641.74210484501</v>
      </c>
      <c r="Y173" s="190">
        <v>0</v>
      </c>
      <c r="Z173" s="190">
        <v>0</v>
      </c>
      <c r="AA173" s="190">
        <v>151326.87096394409</v>
      </c>
      <c r="AB173" s="190">
        <v>390911.54723388213</v>
      </c>
      <c r="AC173" s="190">
        <v>0</v>
      </c>
      <c r="AD173" s="186">
        <v>0</v>
      </c>
      <c r="AE173" s="190">
        <v>205718.25309770391</v>
      </c>
      <c r="AF173" s="190">
        <v>1582598.4134003744</v>
      </c>
      <c r="AG173" s="215">
        <v>20559467.308186114</v>
      </c>
    </row>
    <row r="174" spans="1:33" s="54" customFormat="1" x14ac:dyDescent="0.25">
      <c r="A174" s="100">
        <v>536</v>
      </c>
      <c r="B174" s="38" t="s">
        <v>110</v>
      </c>
      <c r="C174" s="166">
        <v>33929</v>
      </c>
      <c r="D174" s="206">
        <v>0.85904510357569774</v>
      </c>
      <c r="E174" s="50">
        <v>1322</v>
      </c>
      <c r="F174" s="50">
        <v>15756</v>
      </c>
      <c r="G174" s="201">
        <v>8.3904544300583903E-2</v>
      </c>
      <c r="H174" s="204">
        <v>0.91308073790089861</v>
      </c>
      <c r="I174" s="184">
        <v>0</v>
      </c>
      <c r="J174" s="186">
        <v>121</v>
      </c>
      <c r="K174" s="15">
        <v>914</v>
      </c>
      <c r="L174" s="207">
        <v>2.6938607091278845E-2</v>
      </c>
      <c r="M174" s="204">
        <v>2.3995266399593783E-2</v>
      </c>
      <c r="N174" s="209">
        <v>288.3</v>
      </c>
      <c r="O174" s="208">
        <v>117.68643773846686</v>
      </c>
      <c r="P174" s="204">
        <v>0.15442662169399482</v>
      </c>
      <c r="Q174" s="184">
        <v>0</v>
      </c>
      <c r="R174" s="184">
        <v>0</v>
      </c>
      <c r="S174" s="15">
        <v>11651</v>
      </c>
      <c r="T174" s="15">
        <v>1068</v>
      </c>
      <c r="U174" s="189">
        <v>9.1665951420478925E-2</v>
      </c>
      <c r="V174" s="214">
        <v>3.6987259199509362E-2</v>
      </c>
      <c r="W174" s="210">
        <v>35091269.886687934</v>
      </c>
      <c r="X174" s="190">
        <v>2898790.7734533381</v>
      </c>
      <c r="Y174" s="190">
        <v>0</v>
      </c>
      <c r="Z174" s="190">
        <v>0</v>
      </c>
      <c r="AA174" s="190">
        <v>1649584.8519499633</v>
      </c>
      <c r="AB174" s="190">
        <v>213511.28953381369</v>
      </c>
      <c r="AC174" s="190">
        <v>0</v>
      </c>
      <c r="AD174" s="186">
        <v>0</v>
      </c>
      <c r="AE174" s="190">
        <v>519783.89573168557</v>
      </c>
      <c r="AF174" s="190">
        <v>5281670.8106688038</v>
      </c>
      <c r="AG174" s="215">
        <v>40372940.697356738</v>
      </c>
    </row>
    <row r="175" spans="1:33" s="54" customFormat="1" x14ac:dyDescent="0.25">
      <c r="A175" s="100">
        <v>538</v>
      </c>
      <c r="B175" s="38" t="s">
        <v>347</v>
      </c>
      <c r="C175" s="166">
        <v>4715</v>
      </c>
      <c r="D175" s="206">
        <v>0.84613347095553981</v>
      </c>
      <c r="E175" s="50">
        <v>112</v>
      </c>
      <c r="F175" s="50">
        <v>2360</v>
      </c>
      <c r="G175" s="201">
        <v>4.7457627118644069E-2</v>
      </c>
      <c r="H175" s="204">
        <v>0.51645170770822801</v>
      </c>
      <c r="I175" s="184">
        <v>0</v>
      </c>
      <c r="J175" s="186">
        <v>44</v>
      </c>
      <c r="K175" s="15">
        <v>68</v>
      </c>
      <c r="L175" s="207">
        <v>1.4422057264050901E-2</v>
      </c>
      <c r="M175" s="204">
        <v>1.1478716572365839E-2</v>
      </c>
      <c r="N175" s="209">
        <v>198.99</v>
      </c>
      <c r="O175" s="208">
        <v>23.694658023016231</v>
      </c>
      <c r="P175" s="204">
        <v>0.76700490808934796</v>
      </c>
      <c r="Q175" s="184">
        <v>0</v>
      </c>
      <c r="R175" s="184">
        <v>0</v>
      </c>
      <c r="S175" s="15">
        <v>1586</v>
      </c>
      <c r="T175" s="15">
        <v>148</v>
      </c>
      <c r="U175" s="189">
        <v>9.3316519546027737E-2</v>
      </c>
      <c r="V175" s="214">
        <v>3.8637827325058174E-2</v>
      </c>
      <c r="W175" s="210">
        <v>4803221.6751560438</v>
      </c>
      <c r="X175" s="190">
        <v>227849.48135857069</v>
      </c>
      <c r="Y175" s="190">
        <v>0</v>
      </c>
      <c r="Z175" s="190">
        <v>0</v>
      </c>
      <c r="AA175" s="190">
        <v>109661.21512877116</v>
      </c>
      <c r="AB175" s="190">
        <v>147369.44677188198</v>
      </c>
      <c r="AC175" s="190">
        <v>0</v>
      </c>
      <c r="AD175" s="186">
        <v>0</v>
      </c>
      <c r="AE175" s="190">
        <v>75456.039014395952</v>
      </c>
      <c r="AF175" s="190">
        <v>560336.18227361981</v>
      </c>
      <c r="AG175" s="215">
        <v>5363557.8574296637</v>
      </c>
    </row>
    <row r="176" spans="1:33" s="54" customFormat="1" x14ac:dyDescent="0.25">
      <c r="A176" s="100">
        <v>541</v>
      </c>
      <c r="B176" s="38" t="s">
        <v>111</v>
      </c>
      <c r="C176" s="166">
        <v>9552</v>
      </c>
      <c r="D176" s="206">
        <v>1.7528028661664987</v>
      </c>
      <c r="E176" s="50">
        <v>509</v>
      </c>
      <c r="F176" s="50">
        <v>4050</v>
      </c>
      <c r="G176" s="201">
        <v>0.12567901234567902</v>
      </c>
      <c r="H176" s="204">
        <v>1.3676861758541266</v>
      </c>
      <c r="I176" s="184">
        <v>0</v>
      </c>
      <c r="J176" s="186">
        <v>7</v>
      </c>
      <c r="K176" s="186">
        <v>151</v>
      </c>
      <c r="L176" s="207">
        <v>1.5808207705192631E-2</v>
      </c>
      <c r="M176" s="204">
        <v>1.2864867013507569E-2</v>
      </c>
      <c r="N176" s="209">
        <v>2401.37</v>
      </c>
      <c r="O176" s="208">
        <v>3.9777293794792143</v>
      </c>
      <c r="P176" s="204">
        <v>4.5689179090236456</v>
      </c>
      <c r="Q176" s="184">
        <v>0</v>
      </c>
      <c r="R176" s="184">
        <v>0</v>
      </c>
      <c r="S176" s="15">
        <v>2231</v>
      </c>
      <c r="T176" s="15">
        <v>290</v>
      </c>
      <c r="U176" s="189">
        <v>0.12998655311519497</v>
      </c>
      <c r="V176" s="214">
        <v>7.5307860894225406E-2</v>
      </c>
      <c r="W176" s="210">
        <v>20157628.95413826</v>
      </c>
      <c r="X176" s="190">
        <v>1222411.4255740535</v>
      </c>
      <c r="Y176" s="190">
        <v>0</v>
      </c>
      <c r="Z176" s="190">
        <v>0</v>
      </c>
      <c r="AA176" s="190">
        <v>248987.55421633559</v>
      </c>
      <c r="AB176" s="190">
        <v>1778423.8825799997</v>
      </c>
      <c r="AC176" s="190">
        <v>0</v>
      </c>
      <c r="AD176" s="186">
        <v>0</v>
      </c>
      <c r="AE176" s="190">
        <v>297943.71925689909</v>
      </c>
      <c r="AF176" s="190">
        <v>3547766.5816272907</v>
      </c>
      <c r="AG176" s="215">
        <v>23705395.535765551</v>
      </c>
    </row>
    <row r="177" spans="1:33" s="54" customFormat="1" x14ac:dyDescent="0.25">
      <c r="A177" s="100">
        <v>543</v>
      </c>
      <c r="B177" s="38" t="s">
        <v>112</v>
      </c>
      <c r="C177" s="166">
        <v>42993</v>
      </c>
      <c r="D177" s="206">
        <v>0.80883131991466661</v>
      </c>
      <c r="E177" s="50">
        <v>1241</v>
      </c>
      <c r="F177" s="50">
        <v>21020</v>
      </c>
      <c r="G177" s="201">
        <v>5.9039010466222647E-2</v>
      </c>
      <c r="H177" s="204">
        <v>0.64248466743728327</v>
      </c>
      <c r="I177" s="184">
        <v>0</v>
      </c>
      <c r="J177" s="186">
        <v>521</v>
      </c>
      <c r="K177" s="15">
        <v>2280</v>
      </c>
      <c r="L177" s="207">
        <v>5.3031888912148488E-2</v>
      </c>
      <c r="M177" s="204">
        <v>5.0088548220463422E-2</v>
      </c>
      <c r="N177" s="209">
        <v>361.87</v>
      </c>
      <c r="O177" s="208">
        <v>118.80785917594716</v>
      </c>
      <c r="P177" s="204">
        <v>0.15296899653951038</v>
      </c>
      <c r="Q177" s="184">
        <v>0</v>
      </c>
      <c r="R177" s="184">
        <v>0</v>
      </c>
      <c r="S177" s="15">
        <v>14838</v>
      </c>
      <c r="T177" s="15">
        <v>2125</v>
      </c>
      <c r="U177" s="189">
        <v>0.14321337107426876</v>
      </c>
      <c r="V177" s="214">
        <v>8.8534678853299201E-2</v>
      </c>
      <c r="W177" s="210">
        <v>41866607.300860398</v>
      </c>
      <c r="X177" s="190">
        <v>2584622.6632482586</v>
      </c>
      <c r="Y177" s="190">
        <v>0</v>
      </c>
      <c r="Z177" s="190">
        <v>0</v>
      </c>
      <c r="AA177" s="190">
        <v>4363291.4103311254</v>
      </c>
      <c r="AB177" s="190">
        <v>267996.28978009417</v>
      </c>
      <c r="AC177" s="190">
        <v>0</v>
      </c>
      <c r="AD177" s="186">
        <v>0</v>
      </c>
      <c r="AE177" s="190">
        <v>1576560.9900222241</v>
      </c>
      <c r="AF177" s="190">
        <v>8792471.3533817008</v>
      </c>
      <c r="AG177" s="215">
        <v>50659078.654242098</v>
      </c>
    </row>
    <row r="178" spans="1:33" s="54" customFormat="1" x14ac:dyDescent="0.25">
      <c r="A178" s="100">
        <v>545</v>
      </c>
      <c r="B178" s="38" t="s">
        <v>348</v>
      </c>
      <c r="C178" s="166">
        <v>9479</v>
      </c>
      <c r="D178" s="206">
        <v>0.95401874786038643</v>
      </c>
      <c r="E178" s="50">
        <v>145</v>
      </c>
      <c r="F178" s="50">
        <v>4427</v>
      </c>
      <c r="G178" s="201">
        <v>3.2753557714027555E-2</v>
      </c>
      <c r="H178" s="204">
        <v>0.35643650645744374</v>
      </c>
      <c r="I178" s="51">
        <v>3</v>
      </c>
      <c r="J178" s="186">
        <v>7486</v>
      </c>
      <c r="K178" s="15">
        <v>1474</v>
      </c>
      <c r="L178" s="207">
        <v>0.15550163519358581</v>
      </c>
      <c r="M178" s="204">
        <v>0.15255829450190075</v>
      </c>
      <c r="N178" s="209">
        <v>977.71</v>
      </c>
      <c r="O178" s="208">
        <v>9.6951038651542891</v>
      </c>
      <c r="P178" s="204">
        <v>1.8745460855217846</v>
      </c>
      <c r="Q178" s="184">
        <v>3</v>
      </c>
      <c r="R178" s="184">
        <v>96</v>
      </c>
      <c r="S178" s="15">
        <v>2770</v>
      </c>
      <c r="T178" s="15">
        <v>575</v>
      </c>
      <c r="U178" s="189">
        <v>0.20758122743682311</v>
      </c>
      <c r="V178" s="214">
        <v>0.15290253521585356</v>
      </c>
      <c r="W178" s="210">
        <v>10887583.302257759</v>
      </c>
      <c r="X178" s="190">
        <v>316141.37009552488</v>
      </c>
      <c r="Y178" s="190">
        <v>191401.86379999999</v>
      </c>
      <c r="Z178" s="190">
        <v>2008252.7508000003</v>
      </c>
      <c r="AA178" s="190">
        <v>2930059.047093451</v>
      </c>
      <c r="AB178" s="190">
        <v>724079.51054493559</v>
      </c>
      <c r="AC178" s="190">
        <v>0</v>
      </c>
      <c r="AD178" s="186">
        <v>27882.239999999998</v>
      </c>
      <c r="AE178" s="190">
        <v>600311.71535773447</v>
      </c>
      <c r="AF178" s="190">
        <v>6798128.4976916481</v>
      </c>
      <c r="AG178" s="215">
        <v>17685711.799949408</v>
      </c>
    </row>
    <row r="179" spans="1:33" s="54" customFormat="1" x14ac:dyDescent="0.25">
      <c r="A179" s="100">
        <v>560</v>
      </c>
      <c r="B179" s="38" t="s">
        <v>113</v>
      </c>
      <c r="C179" s="166">
        <v>16003</v>
      </c>
      <c r="D179" s="206">
        <v>0.98220501288102635</v>
      </c>
      <c r="E179" s="50">
        <v>653</v>
      </c>
      <c r="F179" s="50">
        <v>7399</v>
      </c>
      <c r="G179" s="201">
        <v>8.825516961751588E-2</v>
      </c>
      <c r="H179" s="204">
        <v>0.96042587525702794</v>
      </c>
      <c r="I179" s="184">
        <v>0</v>
      </c>
      <c r="J179" s="186">
        <v>97</v>
      </c>
      <c r="K179" s="15">
        <v>479</v>
      </c>
      <c r="L179" s="207">
        <v>2.9931887771042928E-2</v>
      </c>
      <c r="M179" s="204">
        <v>2.6988547079357866E-2</v>
      </c>
      <c r="N179" s="209">
        <v>785.17</v>
      </c>
      <c r="O179" s="208">
        <v>20.381573417221748</v>
      </c>
      <c r="P179" s="204">
        <v>0.89168380807125236</v>
      </c>
      <c r="Q179" s="184">
        <v>0</v>
      </c>
      <c r="R179" s="184">
        <v>0</v>
      </c>
      <c r="S179" s="15">
        <v>4868</v>
      </c>
      <c r="T179" s="15">
        <v>773</v>
      </c>
      <c r="U179" s="189">
        <v>0.15879211175020541</v>
      </c>
      <c r="V179" s="214">
        <v>0.10411341952923585</v>
      </c>
      <c r="W179" s="210">
        <v>18924116.363573771</v>
      </c>
      <c r="X179" s="190">
        <v>1438142.387512245</v>
      </c>
      <c r="Y179" s="190">
        <v>0</v>
      </c>
      <c r="Z179" s="190">
        <v>0</v>
      </c>
      <c r="AA179" s="190">
        <v>875102.52010301687</v>
      </c>
      <c r="AB179" s="190">
        <v>581486.85120799323</v>
      </c>
      <c r="AC179" s="190">
        <v>0</v>
      </c>
      <c r="AD179" s="186">
        <v>0</v>
      </c>
      <c r="AE179" s="190">
        <v>690093.16396873153</v>
      </c>
      <c r="AF179" s="190">
        <v>3584824.9227919877</v>
      </c>
      <c r="AG179" s="215">
        <v>22508941.286365759</v>
      </c>
    </row>
    <row r="180" spans="1:33" s="54" customFormat="1" x14ac:dyDescent="0.25">
      <c r="A180" s="100">
        <v>561</v>
      </c>
      <c r="B180" s="38" t="s">
        <v>114</v>
      </c>
      <c r="C180" s="166">
        <v>1329</v>
      </c>
      <c r="D180" s="206">
        <v>0.97431064995115702</v>
      </c>
      <c r="E180" s="50">
        <v>38</v>
      </c>
      <c r="F180" s="50">
        <v>587</v>
      </c>
      <c r="G180" s="201">
        <v>6.4735945485519586E-2</v>
      </c>
      <c r="H180" s="204">
        <v>0.70448085220360612</v>
      </c>
      <c r="I180" s="184">
        <v>0</v>
      </c>
      <c r="J180" s="186">
        <v>2</v>
      </c>
      <c r="K180" s="15">
        <v>92</v>
      </c>
      <c r="L180" s="207">
        <v>6.9224981188863804E-2</v>
      </c>
      <c r="M180" s="204">
        <v>6.6281640497178745E-2</v>
      </c>
      <c r="N180" s="209">
        <v>117.64</v>
      </c>
      <c r="O180" s="208">
        <v>11.29717783066984</v>
      </c>
      <c r="P180" s="204">
        <v>1.6087131911664805</v>
      </c>
      <c r="Q180" s="184">
        <v>0</v>
      </c>
      <c r="R180" s="184">
        <v>0</v>
      </c>
      <c r="S180" s="15">
        <v>372</v>
      </c>
      <c r="T180" s="15">
        <v>70</v>
      </c>
      <c r="U180" s="189">
        <v>0.18817204301075269</v>
      </c>
      <c r="V180" s="214">
        <v>0.13349335078978314</v>
      </c>
      <c r="W180" s="210">
        <v>1558958.2656030941</v>
      </c>
      <c r="X180" s="190">
        <v>87605.385269778897</v>
      </c>
      <c r="Y180" s="190">
        <v>0</v>
      </c>
      <c r="Z180" s="190">
        <v>0</v>
      </c>
      <c r="AA180" s="190">
        <v>178482.75214128036</v>
      </c>
      <c r="AB180" s="190">
        <v>87122.678115705305</v>
      </c>
      <c r="AC180" s="190">
        <v>0</v>
      </c>
      <c r="AD180" s="186">
        <v>0</v>
      </c>
      <c r="AE180" s="190">
        <v>73482.550970651355</v>
      </c>
      <c r="AF180" s="190">
        <v>426693.36649741605</v>
      </c>
      <c r="AG180" s="215">
        <v>1985651.6321005102</v>
      </c>
    </row>
    <row r="181" spans="1:33" s="54" customFormat="1" x14ac:dyDescent="0.25">
      <c r="A181" s="100">
        <v>562</v>
      </c>
      <c r="B181" s="38" t="s">
        <v>115</v>
      </c>
      <c r="C181" s="166">
        <v>9158</v>
      </c>
      <c r="D181" s="206">
        <v>1.1419063724489864</v>
      </c>
      <c r="E181" s="50">
        <v>343</v>
      </c>
      <c r="F181" s="50">
        <v>3951</v>
      </c>
      <c r="G181" s="201">
        <v>8.6813464945583396E-2</v>
      </c>
      <c r="H181" s="204">
        <v>0.94473670398917176</v>
      </c>
      <c r="I181" s="184">
        <v>0</v>
      </c>
      <c r="J181" s="186">
        <v>15</v>
      </c>
      <c r="K181" s="15">
        <v>148</v>
      </c>
      <c r="L181" s="207">
        <v>1.6160733784669142E-2</v>
      </c>
      <c r="M181" s="204">
        <v>1.321739309298408E-2</v>
      </c>
      <c r="N181" s="209">
        <v>799.65</v>
      </c>
      <c r="O181" s="208">
        <v>11.452510473332083</v>
      </c>
      <c r="P181" s="204">
        <v>1.5868938990687895</v>
      </c>
      <c r="Q181" s="184">
        <v>0</v>
      </c>
      <c r="R181" s="184">
        <v>0</v>
      </c>
      <c r="S181" s="15">
        <v>2593</v>
      </c>
      <c r="T181" s="15">
        <v>273</v>
      </c>
      <c r="U181" s="189">
        <v>0.10528345545699962</v>
      </c>
      <c r="V181" s="214">
        <v>5.0604763236030054E-2</v>
      </c>
      <c r="W181" s="210">
        <v>12590506.281758577</v>
      </c>
      <c r="X181" s="190">
        <v>809558.1646463793</v>
      </c>
      <c r="Y181" s="190">
        <v>0</v>
      </c>
      <c r="Z181" s="190">
        <v>0</v>
      </c>
      <c r="AA181" s="190">
        <v>245258.72700515087</v>
      </c>
      <c r="AB181" s="190">
        <v>592210.55385263299</v>
      </c>
      <c r="AC181" s="190">
        <v>0</v>
      </c>
      <c r="AD181" s="186">
        <v>0</v>
      </c>
      <c r="AE181" s="190">
        <v>191951.55989036913</v>
      </c>
      <c r="AF181" s="190">
        <v>1838979.0053945314</v>
      </c>
      <c r="AG181" s="215">
        <v>14429485.287153108</v>
      </c>
    </row>
    <row r="182" spans="1:33" s="54" customFormat="1" x14ac:dyDescent="0.25">
      <c r="A182" s="100">
        <v>563</v>
      </c>
      <c r="B182" s="38" t="s">
        <v>116</v>
      </c>
      <c r="C182" s="166">
        <v>7288</v>
      </c>
      <c r="D182" s="206">
        <v>1.6430076767923303</v>
      </c>
      <c r="E182" s="50">
        <v>299</v>
      </c>
      <c r="F182" s="50">
        <v>3121</v>
      </c>
      <c r="G182" s="201">
        <v>9.5802627363024667E-2</v>
      </c>
      <c r="H182" s="204">
        <v>1.0425601427748488</v>
      </c>
      <c r="I182" s="184">
        <v>0</v>
      </c>
      <c r="J182" s="186">
        <v>11</v>
      </c>
      <c r="K182" s="15">
        <v>106</v>
      </c>
      <c r="L182" s="207">
        <v>1.4544456641053787E-2</v>
      </c>
      <c r="M182" s="204">
        <v>1.1601115949368725E-2</v>
      </c>
      <c r="N182" s="209">
        <v>587.82000000000005</v>
      </c>
      <c r="O182" s="208">
        <v>12.398353237385594</v>
      </c>
      <c r="P182" s="204">
        <v>1.4658332966632253</v>
      </c>
      <c r="Q182" s="184">
        <v>0</v>
      </c>
      <c r="R182" s="184">
        <v>0</v>
      </c>
      <c r="S182" s="15">
        <v>1875</v>
      </c>
      <c r="T182" s="15">
        <v>185</v>
      </c>
      <c r="U182" s="189">
        <v>9.8666666666666666E-2</v>
      </c>
      <c r="V182" s="214">
        <v>4.3987974445697103E-2</v>
      </c>
      <c r="W182" s="210">
        <v>14416505.928350916</v>
      </c>
      <c r="X182" s="190">
        <v>710961.54545321758</v>
      </c>
      <c r="Y182" s="190">
        <v>0</v>
      </c>
      <c r="Z182" s="190">
        <v>0</v>
      </c>
      <c r="AA182" s="190">
        <v>171311.35714495953</v>
      </c>
      <c r="AB182" s="190">
        <v>435331.96744282462</v>
      </c>
      <c r="AC182" s="190">
        <v>0</v>
      </c>
      <c r="AD182" s="186">
        <v>0</v>
      </c>
      <c r="AE182" s="190">
        <v>132782.83514071401</v>
      </c>
      <c r="AF182" s="190">
        <v>1450387.705181716</v>
      </c>
      <c r="AG182" s="215">
        <v>15866893.633532632</v>
      </c>
    </row>
    <row r="183" spans="1:33" s="54" customFormat="1" x14ac:dyDescent="0.25">
      <c r="A183" s="100">
        <v>564</v>
      </c>
      <c r="B183" s="38" t="s">
        <v>349</v>
      </c>
      <c r="C183" s="166">
        <v>205489</v>
      </c>
      <c r="D183" s="206">
        <v>0.97145381609789061</v>
      </c>
      <c r="E183" s="50">
        <v>11136</v>
      </c>
      <c r="F183" s="50">
        <v>97818</v>
      </c>
      <c r="G183" s="201">
        <v>0.11384407777709624</v>
      </c>
      <c r="H183" s="204">
        <v>1.2388939765880467</v>
      </c>
      <c r="I183" s="184">
        <v>0</v>
      </c>
      <c r="J183" s="186">
        <v>473</v>
      </c>
      <c r="K183" s="15">
        <v>8977</v>
      </c>
      <c r="L183" s="207">
        <v>4.3686036722160308E-2</v>
      </c>
      <c r="M183" s="204">
        <v>4.0742696030475242E-2</v>
      </c>
      <c r="N183" s="209">
        <v>2971.96</v>
      </c>
      <c r="O183" s="208">
        <v>69.142586037497139</v>
      </c>
      <c r="P183" s="204">
        <v>0.26284696654672546</v>
      </c>
      <c r="Q183" s="184">
        <v>0</v>
      </c>
      <c r="R183" s="184">
        <v>0</v>
      </c>
      <c r="S183" s="15">
        <v>65590</v>
      </c>
      <c r="T183" s="15">
        <v>5433</v>
      </c>
      <c r="U183" s="189">
        <v>8.2832748894648575E-2</v>
      </c>
      <c r="V183" s="214">
        <v>2.8154056673679012E-2</v>
      </c>
      <c r="W183" s="210">
        <v>240338195.22930324</v>
      </c>
      <c r="X183" s="190">
        <v>23820964.923106812</v>
      </c>
      <c r="Y183" s="190">
        <v>0</v>
      </c>
      <c r="Z183" s="190">
        <v>0</v>
      </c>
      <c r="AA183" s="190">
        <v>16963535.293348048</v>
      </c>
      <c r="AB183" s="190">
        <v>2200995.5325803431</v>
      </c>
      <c r="AC183" s="190">
        <v>0</v>
      </c>
      <c r="AD183" s="186">
        <v>0</v>
      </c>
      <c r="AE183" s="190">
        <v>2396233.6823533429</v>
      </c>
      <c r="AF183" s="190">
        <v>45381729.431388497</v>
      </c>
      <c r="AG183" s="215">
        <v>285719924.66069174</v>
      </c>
    </row>
    <row r="184" spans="1:33" s="54" customFormat="1" x14ac:dyDescent="0.25">
      <c r="A184" s="100">
        <v>576</v>
      </c>
      <c r="B184" s="38" t="s">
        <v>117</v>
      </c>
      <c r="C184" s="166">
        <v>2896</v>
      </c>
      <c r="D184" s="206">
        <v>1.4650439664754382</v>
      </c>
      <c r="E184" s="50">
        <v>124</v>
      </c>
      <c r="F184" s="50">
        <v>1159</v>
      </c>
      <c r="G184" s="201">
        <v>0.10698878343399482</v>
      </c>
      <c r="H184" s="204">
        <v>1.1642920909630825</v>
      </c>
      <c r="I184" s="184">
        <v>0</v>
      </c>
      <c r="J184" s="186">
        <v>10</v>
      </c>
      <c r="K184" s="15">
        <v>41</v>
      </c>
      <c r="L184" s="207">
        <v>1.4157458563535912E-2</v>
      </c>
      <c r="M184" s="204">
        <v>1.1214117871850849E-2</v>
      </c>
      <c r="N184" s="209">
        <v>523.11</v>
      </c>
      <c r="O184" s="208">
        <v>5.5361205100265716</v>
      </c>
      <c r="P184" s="204">
        <v>3.2827896297121733</v>
      </c>
      <c r="Q184" s="184">
        <v>0</v>
      </c>
      <c r="R184" s="184">
        <v>0</v>
      </c>
      <c r="S184" s="15">
        <v>638</v>
      </c>
      <c r="T184" s="15">
        <v>99</v>
      </c>
      <c r="U184" s="189">
        <v>0.15517241379310345</v>
      </c>
      <c r="V184" s="214">
        <v>0.10049372157213389</v>
      </c>
      <c r="W184" s="210">
        <v>5108122.150910018</v>
      </c>
      <c r="X184" s="190">
        <v>315498.38051529962</v>
      </c>
      <c r="Y184" s="190">
        <v>0</v>
      </c>
      <c r="Z184" s="190">
        <v>0</v>
      </c>
      <c r="AA184" s="190">
        <v>65802.394628403243</v>
      </c>
      <c r="AB184" s="190">
        <v>387408.56978159299</v>
      </c>
      <c r="AC184" s="190">
        <v>0</v>
      </c>
      <c r="AD184" s="186">
        <v>0</v>
      </c>
      <c r="AE184" s="190">
        <v>120541.64018193835</v>
      </c>
      <c r="AF184" s="190">
        <v>889250.98510723468</v>
      </c>
      <c r="AG184" s="215">
        <v>5997373.1360172527</v>
      </c>
    </row>
    <row r="185" spans="1:33" s="54" customFormat="1" x14ac:dyDescent="0.25">
      <c r="A185" s="100">
        <v>577</v>
      </c>
      <c r="B185" s="38" t="s">
        <v>350</v>
      </c>
      <c r="C185" s="166">
        <v>10850</v>
      </c>
      <c r="D185" s="206">
        <v>0.86097156475031178</v>
      </c>
      <c r="E185" s="50">
        <v>216</v>
      </c>
      <c r="F185" s="50">
        <v>5009</v>
      </c>
      <c r="G185" s="201">
        <v>4.3122379716510284E-2</v>
      </c>
      <c r="H185" s="204">
        <v>0.46927391859179601</v>
      </c>
      <c r="I185" s="184">
        <v>0</v>
      </c>
      <c r="J185" s="186">
        <v>113</v>
      </c>
      <c r="K185" s="15">
        <v>294</v>
      </c>
      <c r="L185" s="207">
        <v>2.7096774193548386E-2</v>
      </c>
      <c r="M185" s="204">
        <v>2.4153433501863324E-2</v>
      </c>
      <c r="N185" s="209">
        <v>238.41</v>
      </c>
      <c r="O185" s="208">
        <v>45.509835996812214</v>
      </c>
      <c r="P185" s="204">
        <v>0.39934046346431812</v>
      </c>
      <c r="Q185" s="184">
        <v>0</v>
      </c>
      <c r="R185" s="184">
        <v>0</v>
      </c>
      <c r="S185" s="15">
        <v>3571</v>
      </c>
      <c r="T185" s="15">
        <v>361</v>
      </c>
      <c r="U185" s="189">
        <v>0.10109213105572669</v>
      </c>
      <c r="V185" s="214">
        <v>4.6413438834757126E-2</v>
      </c>
      <c r="W185" s="210">
        <v>11246842.277300121</v>
      </c>
      <c r="X185" s="190">
        <v>476423.07210458268</v>
      </c>
      <c r="Y185" s="190">
        <v>0</v>
      </c>
      <c r="Z185" s="190">
        <v>0</v>
      </c>
      <c r="AA185" s="190">
        <v>530990.3622369389</v>
      </c>
      <c r="AB185" s="190">
        <v>176563.39416495495</v>
      </c>
      <c r="AC185" s="190">
        <v>0</v>
      </c>
      <c r="AD185" s="186">
        <v>0</v>
      </c>
      <c r="AE185" s="190">
        <v>208580.2072060034</v>
      </c>
      <c r="AF185" s="190">
        <v>1392557.0357124805</v>
      </c>
      <c r="AG185" s="215">
        <v>12639399.313012602</v>
      </c>
    </row>
    <row r="186" spans="1:33" s="54" customFormat="1" x14ac:dyDescent="0.25">
      <c r="A186" s="100">
        <v>578</v>
      </c>
      <c r="B186" s="38" t="s">
        <v>118</v>
      </c>
      <c r="C186" s="166">
        <v>3273</v>
      </c>
      <c r="D186" s="206">
        <v>1.7985889372583763</v>
      </c>
      <c r="E186" s="50">
        <v>170</v>
      </c>
      <c r="F186" s="50">
        <v>1347</v>
      </c>
      <c r="G186" s="201">
        <v>0.12620638455827765</v>
      </c>
      <c r="H186" s="204">
        <v>1.3734252381783663</v>
      </c>
      <c r="I186" s="184">
        <v>0</v>
      </c>
      <c r="J186" s="186">
        <v>2</v>
      </c>
      <c r="K186" s="15">
        <v>36</v>
      </c>
      <c r="L186" s="207">
        <v>1.0999083409715857E-2</v>
      </c>
      <c r="M186" s="204">
        <v>8.055742718030794E-3</v>
      </c>
      <c r="N186" s="209">
        <v>918.26</v>
      </c>
      <c r="O186" s="208">
        <v>3.5643499662404983</v>
      </c>
      <c r="P186" s="204">
        <v>5.0988031958941047</v>
      </c>
      <c r="Q186" s="184">
        <v>0</v>
      </c>
      <c r="R186" s="184">
        <v>0</v>
      </c>
      <c r="S186" s="15">
        <v>776</v>
      </c>
      <c r="T186" s="15">
        <v>92</v>
      </c>
      <c r="U186" s="189">
        <v>0.11855670103092783</v>
      </c>
      <c r="V186" s="214">
        <v>6.3878008809958267E-2</v>
      </c>
      <c r="W186" s="210">
        <v>7087449.5650789198</v>
      </c>
      <c r="X186" s="190">
        <v>420617.81068247266</v>
      </c>
      <c r="Y186" s="190">
        <v>0</v>
      </c>
      <c r="Z186" s="190">
        <v>0</v>
      </c>
      <c r="AA186" s="190">
        <v>53423.165386313463</v>
      </c>
      <c r="AB186" s="190">
        <v>680051.60155157722</v>
      </c>
      <c r="AC186" s="190">
        <v>0</v>
      </c>
      <c r="AD186" s="186">
        <v>0</v>
      </c>
      <c r="AE186" s="190">
        <v>86595.831071025925</v>
      </c>
      <c r="AF186" s="190">
        <v>1240688.4086913895</v>
      </c>
      <c r="AG186" s="215">
        <v>8328137.9737703092</v>
      </c>
    </row>
    <row r="187" spans="1:33" s="54" customFormat="1" x14ac:dyDescent="0.25">
      <c r="A187" s="100">
        <v>580</v>
      </c>
      <c r="B187" s="38" t="s">
        <v>119</v>
      </c>
      <c r="C187" s="166">
        <v>4734</v>
      </c>
      <c r="D187" s="206">
        <v>1.5339750763896129</v>
      </c>
      <c r="E187" s="50">
        <v>198</v>
      </c>
      <c r="F187" s="50">
        <v>1949</v>
      </c>
      <c r="G187" s="201">
        <v>0.10159055926115956</v>
      </c>
      <c r="H187" s="204">
        <v>1.1055465897250456</v>
      </c>
      <c r="I187" s="184">
        <v>0</v>
      </c>
      <c r="J187" s="186">
        <v>9</v>
      </c>
      <c r="K187" s="15">
        <v>99</v>
      </c>
      <c r="L187" s="207">
        <v>2.0912547528517109E-2</v>
      </c>
      <c r="M187" s="204">
        <v>1.7969206836832046E-2</v>
      </c>
      <c r="N187" s="209">
        <v>592.01</v>
      </c>
      <c r="O187" s="208">
        <v>7.9964865458353742</v>
      </c>
      <c r="P187" s="204">
        <v>2.2727380200016967</v>
      </c>
      <c r="Q187" s="184">
        <v>3</v>
      </c>
      <c r="R187" s="184">
        <v>216</v>
      </c>
      <c r="S187" s="15">
        <v>1096</v>
      </c>
      <c r="T187" s="15">
        <v>164</v>
      </c>
      <c r="U187" s="189">
        <v>0.14963503649635038</v>
      </c>
      <c r="V187" s="214">
        <v>9.4956344275380813E-2</v>
      </c>
      <c r="W187" s="210">
        <v>8742962.4924801625</v>
      </c>
      <c r="X187" s="190">
        <v>489713.33749231021</v>
      </c>
      <c r="Y187" s="190">
        <v>0</v>
      </c>
      <c r="Z187" s="190">
        <v>0</v>
      </c>
      <c r="AA187" s="190">
        <v>172359.48410596026</v>
      </c>
      <c r="AB187" s="190">
        <v>438435.02780753735</v>
      </c>
      <c r="AC187" s="190">
        <v>0</v>
      </c>
      <c r="AD187" s="186">
        <v>62735.040000000001</v>
      </c>
      <c r="AE187" s="190">
        <v>186188.06962647819</v>
      </c>
      <c r="AF187" s="190">
        <v>1349430.9590322841</v>
      </c>
      <c r="AG187" s="215">
        <v>10092393.451512447</v>
      </c>
    </row>
    <row r="188" spans="1:33" s="54" customFormat="1" x14ac:dyDescent="0.25">
      <c r="A188" s="100">
        <v>581</v>
      </c>
      <c r="B188" s="38" t="s">
        <v>120</v>
      </c>
      <c r="C188" s="166">
        <v>6404</v>
      </c>
      <c r="D188" s="206">
        <v>1.385635922394723</v>
      </c>
      <c r="E188" s="50">
        <v>227</v>
      </c>
      <c r="F188" s="50">
        <v>2642</v>
      </c>
      <c r="G188" s="201">
        <v>8.5919757759273283E-2</v>
      </c>
      <c r="H188" s="204">
        <v>0.93501104700663695</v>
      </c>
      <c r="I188" s="184">
        <v>0</v>
      </c>
      <c r="J188" s="186">
        <v>6</v>
      </c>
      <c r="K188" s="15">
        <v>140</v>
      </c>
      <c r="L188" s="207">
        <v>2.1861336664584636E-2</v>
      </c>
      <c r="M188" s="204">
        <v>1.8917995972899573E-2</v>
      </c>
      <c r="N188" s="209">
        <v>852.93</v>
      </c>
      <c r="O188" s="208">
        <v>7.5082363148206772</v>
      </c>
      <c r="P188" s="204">
        <v>2.4205310324713922</v>
      </c>
      <c r="Q188" s="184">
        <v>0</v>
      </c>
      <c r="R188" s="184">
        <v>0</v>
      </c>
      <c r="S188" s="15">
        <v>1604</v>
      </c>
      <c r="T188" s="15">
        <v>260</v>
      </c>
      <c r="U188" s="189">
        <v>0.16209476309226933</v>
      </c>
      <c r="V188" s="214">
        <v>0.10741607087129977</v>
      </c>
      <c r="W188" s="210">
        <v>10683474.44170915</v>
      </c>
      <c r="X188" s="190">
        <v>560279.45141250407</v>
      </c>
      <c r="Y188" s="190">
        <v>0</v>
      </c>
      <c r="Z188" s="190">
        <v>0</v>
      </c>
      <c r="AA188" s="190">
        <v>245473.42157468729</v>
      </c>
      <c r="AB188" s="190">
        <v>631669.03982683201</v>
      </c>
      <c r="AC188" s="190">
        <v>0</v>
      </c>
      <c r="AD188" s="186">
        <v>0</v>
      </c>
      <c r="AE188" s="190">
        <v>284918.20197235211</v>
      </c>
      <c r="AF188" s="190">
        <v>1722340.1147863772</v>
      </c>
      <c r="AG188" s="215">
        <v>12405814.556495527</v>
      </c>
    </row>
    <row r="189" spans="1:33" s="54" customFormat="1" x14ac:dyDescent="0.25">
      <c r="A189" s="100">
        <v>583</v>
      </c>
      <c r="B189" s="38" t="s">
        <v>121</v>
      </c>
      <c r="C189" s="166">
        <v>939</v>
      </c>
      <c r="D189" s="206">
        <v>1.4294345705492009</v>
      </c>
      <c r="E189" s="50">
        <v>60</v>
      </c>
      <c r="F189" s="50">
        <v>425</v>
      </c>
      <c r="G189" s="201">
        <v>0.14117647058823529</v>
      </c>
      <c r="H189" s="204">
        <v>1.5363353321740563</v>
      </c>
      <c r="I189" s="184">
        <v>0</v>
      </c>
      <c r="J189" s="186">
        <v>3</v>
      </c>
      <c r="K189" s="15">
        <v>10</v>
      </c>
      <c r="L189" s="207">
        <v>1.0649627263045794E-2</v>
      </c>
      <c r="M189" s="204">
        <v>7.706286571360731E-3</v>
      </c>
      <c r="N189" s="209">
        <v>1836.14</v>
      </c>
      <c r="O189" s="208">
        <v>0.51139891293692197</v>
      </c>
      <c r="P189" s="204">
        <v>35.537656689140718</v>
      </c>
      <c r="Q189" s="184">
        <v>0</v>
      </c>
      <c r="R189" s="184">
        <v>0</v>
      </c>
      <c r="S189" s="15">
        <v>242</v>
      </c>
      <c r="T189" s="15">
        <v>32</v>
      </c>
      <c r="U189" s="189">
        <v>0.13223140495867769</v>
      </c>
      <c r="V189" s="214">
        <v>7.7552712737708127E-2</v>
      </c>
      <c r="W189" s="210">
        <v>1616002.1407793525</v>
      </c>
      <c r="X189" s="190">
        <v>134985.84831260334</v>
      </c>
      <c r="Y189" s="190">
        <v>0</v>
      </c>
      <c r="Z189" s="190">
        <v>0</v>
      </c>
      <c r="AA189" s="190">
        <v>14661.849977924945</v>
      </c>
      <c r="AB189" s="190">
        <v>765285</v>
      </c>
      <c r="AC189" s="190">
        <v>0</v>
      </c>
      <c r="AD189" s="186">
        <v>0</v>
      </c>
      <c r="AE189" s="190">
        <v>30162.143045412617</v>
      </c>
      <c r="AF189" s="190">
        <v>945094.84133594087</v>
      </c>
      <c r="AG189" s="215">
        <v>2561096.9821152934</v>
      </c>
    </row>
    <row r="190" spans="1:33" s="54" customFormat="1" x14ac:dyDescent="0.25">
      <c r="A190" s="100">
        <v>584</v>
      </c>
      <c r="B190" s="38" t="s">
        <v>122</v>
      </c>
      <c r="C190" s="166">
        <v>2759</v>
      </c>
      <c r="D190" s="206">
        <v>1.0856620543184772</v>
      </c>
      <c r="E190" s="50">
        <v>86</v>
      </c>
      <c r="F190" s="50">
        <v>1053</v>
      </c>
      <c r="G190" s="201">
        <v>8.1671415004748338E-2</v>
      </c>
      <c r="H190" s="204">
        <v>0.88877898687815382</v>
      </c>
      <c r="I190" s="184">
        <v>0</v>
      </c>
      <c r="J190" s="186">
        <v>12</v>
      </c>
      <c r="K190" s="15">
        <v>21</v>
      </c>
      <c r="L190" s="207">
        <v>7.6114534251540411E-3</v>
      </c>
      <c r="M190" s="204">
        <v>4.6681127334689786E-3</v>
      </c>
      <c r="N190" s="209">
        <v>747.87</v>
      </c>
      <c r="O190" s="208">
        <v>3.6891438351585166</v>
      </c>
      <c r="P190" s="204">
        <v>4.926324321093106</v>
      </c>
      <c r="Q190" s="184">
        <v>0</v>
      </c>
      <c r="R190" s="184">
        <v>0</v>
      </c>
      <c r="S190" s="15">
        <v>647</v>
      </c>
      <c r="T190" s="15">
        <v>109</v>
      </c>
      <c r="U190" s="189">
        <v>0.16846986089644514</v>
      </c>
      <c r="V190" s="214">
        <v>0.11379116867547558</v>
      </c>
      <c r="W190" s="210">
        <v>3606271.4822047586</v>
      </c>
      <c r="X190" s="190">
        <v>229446.85440423901</v>
      </c>
      <c r="Y190" s="190">
        <v>0</v>
      </c>
      <c r="Z190" s="190">
        <v>0</v>
      </c>
      <c r="AA190" s="190">
        <v>26095.826740250184</v>
      </c>
      <c r="AB190" s="190">
        <v>553862.94867725705</v>
      </c>
      <c r="AC190" s="190">
        <v>0</v>
      </c>
      <c r="AD190" s="186">
        <v>0</v>
      </c>
      <c r="AE190" s="190">
        <v>130034.88190004513</v>
      </c>
      <c r="AF190" s="190">
        <v>939440.51172179077</v>
      </c>
      <c r="AG190" s="215">
        <v>4545711.9939265493</v>
      </c>
    </row>
    <row r="191" spans="1:33" s="54" customFormat="1" x14ac:dyDescent="0.25">
      <c r="A191" s="100">
        <v>588</v>
      </c>
      <c r="B191" s="38" t="s">
        <v>123</v>
      </c>
      <c r="C191" s="166">
        <v>1690</v>
      </c>
      <c r="D191" s="206">
        <v>1.3645497524281558</v>
      </c>
      <c r="E191" s="50">
        <v>68</v>
      </c>
      <c r="F191" s="50">
        <v>684</v>
      </c>
      <c r="G191" s="201">
        <v>9.9415204678362568E-2</v>
      </c>
      <c r="H191" s="204">
        <v>1.0818735648106781</v>
      </c>
      <c r="I191" s="184">
        <v>0</v>
      </c>
      <c r="J191" s="186">
        <v>2</v>
      </c>
      <c r="K191" s="15">
        <v>38</v>
      </c>
      <c r="L191" s="207">
        <v>2.2485207100591716E-2</v>
      </c>
      <c r="M191" s="204">
        <v>1.9541866408906653E-2</v>
      </c>
      <c r="N191" s="209">
        <v>374.46</v>
      </c>
      <c r="O191" s="208">
        <v>4.5131656251669074</v>
      </c>
      <c r="P191" s="204">
        <v>4.0268672830902332</v>
      </c>
      <c r="Q191" s="184">
        <v>0</v>
      </c>
      <c r="R191" s="184">
        <v>0</v>
      </c>
      <c r="S191" s="15">
        <v>418</v>
      </c>
      <c r="T191" s="15">
        <v>80</v>
      </c>
      <c r="U191" s="189">
        <v>0.19138755980861244</v>
      </c>
      <c r="V191" s="214">
        <v>0.13670886758764289</v>
      </c>
      <c r="W191" s="210">
        <v>2776439.0106874504</v>
      </c>
      <c r="X191" s="190">
        <v>171080.2369862764</v>
      </c>
      <c r="Y191" s="190">
        <v>0</v>
      </c>
      <c r="Z191" s="190">
        <v>0</v>
      </c>
      <c r="AA191" s="190">
        <v>66916.122707873437</v>
      </c>
      <c r="AB191" s="190">
        <v>277320.28261821665</v>
      </c>
      <c r="AC191" s="190">
        <v>0</v>
      </c>
      <c r="AD191" s="186">
        <v>0</v>
      </c>
      <c r="AE191" s="190">
        <v>95693.623513752624</v>
      </c>
      <c r="AF191" s="190">
        <v>611010.26582611911</v>
      </c>
      <c r="AG191" s="215">
        <v>3387449.2765135695</v>
      </c>
    </row>
    <row r="192" spans="1:33" s="54" customFormat="1" x14ac:dyDescent="0.25">
      <c r="A192" s="100">
        <v>592</v>
      </c>
      <c r="B192" s="38" t="s">
        <v>124</v>
      </c>
      <c r="C192" s="166">
        <v>3841</v>
      </c>
      <c r="D192" s="206">
        <v>1.0289231011408648</v>
      </c>
      <c r="E192" s="50">
        <v>163</v>
      </c>
      <c r="F192" s="50">
        <v>1715</v>
      </c>
      <c r="G192" s="201">
        <v>9.504373177842565E-2</v>
      </c>
      <c r="H192" s="204">
        <v>1.0343015562328255</v>
      </c>
      <c r="I192" s="184">
        <v>0</v>
      </c>
      <c r="J192" s="186">
        <v>5</v>
      </c>
      <c r="K192" s="15">
        <v>60</v>
      </c>
      <c r="L192" s="207">
        <v>1.5620932048945588E-2</v>
      </c>
      <c r="M192" s="204">
        <v>1.2677591357260525E-2</v>
      </c>
      <c r="N192" s="209">
        <v>456.4</v>
      </c>
      <c r="O192" s="208">
        <v>8.4158632778264693</v>
      </c>
      <c r="P192" s="204">
        <v>2.1594836321825088</v>
      </c>
      <c r="Q192" s="184">
        <v>0</v>
      </c>
      <c r="R192" s="184">
        <v>0</v>
      </c>
      <c r="S192" s="15">
        <v>1172</v>
      </c>
      <c r="T192" s="15">
        <v>120</v>
      </c>
      <c r="U192" s="189">
        <v>0.10238907849829351</v>
      </c>
      <c r="V192" s="214">
        <v>4.7710386277323949E-2</v>
      </c>
      <c r="W192" s="210">
        <v>4758162.6485591438</v>
      </c>
      <c r="X192" s="190">
        <v>371730.43060476577</v>
      </c>
      <c r="Y192" s="190">
        <v>0</v>
      </c>
      <c r="Z192" s="190">
        <v>0</v>
      </c>
      <c r="AA192" s="190">
        <v>98664.082178072131</v>
      </c>
      <c r="AB192" s="190">
        <v>338003.99772193044</v>
      </c>
      <c r="AC192" s="190">
        <v>0</v>
      </c>
      <c r="AD192" s="186">
        <v>0</v>
      </c>
      <c r="AE192" s="190">
        <v>75902.634350958659</v>
      </c>
      <c r="AF192" s="190">
        <v>884301.14485572651</v>
      </c>
      <c r="AG192" s="215">
        <v>5642463.7934148703</v>
      </c>
    </row>
    <row r="193" spans="1:33" s="54" customFormat="1" x14ac:dyDescent="0.25">
      <c r="A193" s="100">
        <v>593</v>
      </c>
      <c r="B193" s="38" t="s">
        <v>125</v>
      </c>
      <c r="C193" s="166">
        <v>17682</v>
      </c>
      <c r="D193" s="206">
        <v>1.5335254550148856</v>
      </c>
      <c r="E193" s="50">
        <v>616</v>
      </c>
      <c r="F193" s="50">
        <v>7518</v>
      </c>
      <c r="G193" s="201">
        <v>8.1936685288640593E-2</v>
      </c>
      <c r="H193" s="204">
        <v>0.89166575765533373</v>
      </c>
      <c r="I193" s="184">
        <v>0</v>
      </c>
      <c r="J193" s="186">
        <v>21</v>
      </c>
      <c r="K193" s="15">
        <v>476</v>
      </c>
      <c r="L193" s="207">
        <v>2.6920031670625493E-2</v>
      </c>
      <c r="M193" s="204">
        <v>2.3976690978940431E-2</v>
      </c>
      <c r="N193" s="209">
        <v>1568.71</v>
      </c>
      <c r="O193" s="208">
        <v>11.271681827743814</v>
      </c>
      <c r="P193" s="204">
        <v>1.61235202313991</v>
      </c>
      <c r="Q193" s="184">
        <v>0</v>
      </c>
      <c r="R193" s="184">
        <v>0</v>
      </c>
      <c r="S193" s="15">
        <v>4514</v>
      </c>
      <c r="T193" s="15">
        <v>593</v>
      </c>
      <c r="U193" s="189">
        <v>0.1313690739920248</v>
      </c>
      <c r="V193" s="214">
        <v>7.6690381771055235E-2</v>
      </c>
      <c r="W193" s="210">
        <v>32646335.071186315</v>
      </c>
      <c r="X193" s="190">
        <v>1475265.2225364409</v>
      </c>
      <c r="Y193" s="190">
        <v>0</v>
      </c>
      <c r="Z193" s="190">
        <v>0</v>
      </c>
      <c r="AA193" s="190">
        <v>859010.86392935982</v>
      </c>
      <c r="AB193" s="190">
        <v>1161766.5452812654</v>
      </c>
      <c r="AC193" s="190">
        <v>0</v>
      </c>
      <c r="AD193" s="186">
        <v>0</v>
      </c>
      <c r="AE193" s="190">
        <v>561657.93028977106</v>
      </c>
      <c r="AF193" s="190">
        <v>4057700.5620368384</v>
      </c>
      <c r="AG193" s="215">
        <v>36704035.633223154</v>
      </c>
    </row>
    <row r="194" spans="1:33" s="54" customFormat="1" x14ac:dyDescent="0.25">
      <c r="A194" s="100">
        <v>595</v>
      </c>
      <c r="B194" s="38" t="s">
        <v>126</v>
      </c>
      <c r="C194" s="166">
        <v>4391</v>
      </c>
      <c r="D194" s="206">
        <v>1.9395288729773783</v>
      </c>
      <c r="E194" s="50">
        <v>149</v>
      </c>
      <c r="F194" s="50">
        <v>1671</v>
      </c>
      <c r="G194" s="201">
        <v>8.9168162776780371E-2</v>
      </c>
      <c r="H194" s="204">
        <v>0.97036140943469096</v>
      </c>
      <c r="I194" s="184">
        <v>0</v>
      </c>
      <c r="J194" s="186">
        <v>8</v>
      </c>
      <c r="K194" s="15">
        <v>74</v>
      </c>
      <c r="L194" s="207">
        <v>1.6852653154179002E-2</v>
      </c>
      <c r="M194" s="204">
        <v>1.3909312462493939E-2</v>
      </c>
      <c r="N194" s="209">
        <v>1153.22</v>
      </c>
      <c r="O194" s="208">
        <v>3.8075995907112259</v>
      </c>
      <c r="P194" s="204">
        <v>4.7730646477344978</v>
      </c>
      <c r="Q194" s="184">
        <v>0</v>
      </c>
      <c r="R194" s="184">
        <v>0</v>
      </c>
      <c r="S194" s="15">
        <v>963</v>
      </c>
      <c r="T194" s="15">
        <v>137</v>
      </c>
      <c r="U194" s="189">
        <v>0.14226375908618899</v>
      </c>
      <c r="V194" s="214">
        <v>8.7585066865219427E-2</v>
      </c>
      <c r="W194" s="210">
        <v>10253490.763766127</v>
      </c>
      <c r="X194" s="190">
        <v>398688.38470181049</v>
      </c>
      <c r="Y194" s="190">
        <v>0</v>
      </c>
      <c r="Z194" s="190">
        <v>0</v>
      </c>
      <c r="AA194" s="190">
        <v>123750.54625459897</v>
      </c>
      <c r="AB194" s="190">
        <v>854059.96987923887</v>
      </c>
      <c r="AC194" s="190">
        <v>0</v>
      </c>
      <c r="AD194" s="186">
        <v>0</v>
      </c>
      <c r="AE194" s="190">
        <v>159291.68718797888</v>
      </c>
      <c r="AF194" s="190">
        <v>1535790.588023629</v>
      </c>
      <c r="AG194" s="215">
        <v>11789281.351789756</v>
      </c>
    </row>
    <row r="195" spans="1:33" s="54" customFormat="1" x14ac:dyDescent="0.25">
      <c r="A195" s="100">
        <v>598</v>
      </c>
      <c r="B195" s="38" t="s">
        <v>351</v>
      </c>
      <c r="C195" s="166">
        <v>19208</v>
      </c>
      <c r="D195" s="206">
        <v>1.0195346255904278</v>
      </c>
      <c r="E195" s="50">
        <v>603</v>
      </c>
      <c r="F195" s="50">
        <v>8711</v>
      </c>
      <c r="G195" s="201">
        <v>6.922282171966479E-2</v>
      </c>
      <c r="H195" s="204">
        <v>0.75330872317167241</v>
      </c>
      <c r="I195" s="184">
        <v>3</v>
      </c>
      <c r="J195" s="186">
        <v>10791</v>
      </c>
      <c r="K195" s="15">
        <v>1799</v>
      </c>
      <c r="L195" s="207">
        <v>9.365889212827988E-2</v>
      </c>
      <c r="M195" s="204">
        <v>9.0715551436594821E-2</v>
      </c>
      <c r="N195" s="209">
        <v>88.44</v>
      </c>
      <c r="O195" s="208">
        <v>217.18679330619631</v>
      </c>
      <c r="P195" s="204">
        <v>8.3678748244742363E-2</v>
      </c>
      <c r="Q195" s="184">
        <v>0</v>
      </c>
      <c r="R195" s="184">
        <v>0</v>
      </c>
      <c r="S195" s="15">
        <v>5624</v>
      </c>
      <c r="T195" s="15">
        <v>844</v>
      </c>
      <c r="U195" s="189">
        <v>0.15007112375533427</v>
      </c>
      <c r="V195" s="214">
        <v>9.5392431534364705E-2</v>
      </c>
      <c r="W195" s="210">
        <v>23577414.861518957</v>
      </c>
      <c r="X195" s="190">
        <v>1353916.1635395463</v>
      </c>
      <c r="Y195" s="190">
        <v>387851.77759999997</v>
      </c>
      <c r="Z195" s="190">
        <v>2894877.8298000004</v>
      </c>
      <c r="AA195" s="190">
        <v>3530546.3396762325</v>
      </c>
      <c r="AB195" s="190">
        <v>65497.531898614216</v>
      </c>
      <c r="AC195" s="190">
        <v>0</v>
      </c>
      <c r="AD195" s="186">
        <v>0</v>
      </c>
      <c r="AE195" s="190">
        <v>758919.43610033323</v>
      </c>
      <c r="AF195" s="190">
        <v>8991609.0786147304</v>
      </c>
      <c r="AG195" s="215">
        <v>32569023.940133687</v>
      </c>
    </row>
    <row r="196" spans="1:33" s="54" customFormat="1" x14ac:dyDescent="0.25">
      <c r="A196" s="100">
        <v>599</v>
      </c>
      <c r="B196" s="38" t="s">
        <v>127</v>
      </c>
      <c r="C196" s="166">
        <v>11081</v>
      </c>
      <c r="D196" s="206">
        <v>0.69823446245246679</v>
      </c>
      <c r="E196" s="50">
        <v>123</v>
      </c>
      <c r="F196" s="50">
        <v>5227</v>
      </c>
      <c r="G196" s="201">
        <v>2.3531662521522861E-2</v>
      </c>
      <c r="H196" s="204">
        <v>0.25608038227599894</v>
      </c>
      <c r="I196" s="184">
        <v>3</v>
      </c>
      <c r="J196" s="186">
        <v>9839</v>
      </c>
      <c r="K196" s="15">
        <v>314</v>
      </c>
      <c r="L196" s="207">
        <v>2.8336792708239328E-2</v>
      </c>
      <c r="M196" s="204">
        <v>2.5393452016554265E-2</v>
      </c>
      <c r="N196" s="209">
        <v>794.25</v>
      </c>
      <c r="O196" s="208">
        <v>13.951526597418949</v>
      </c>
      <c r="P196" s="204">
        <v>1.3026473391459752</v>
      </c>
      <c r="Q196" s="184">
        <v>0</v>
      </c>
      <c r="R196" s="184">
        <v>0</v>
      </c>
      <c r="S196" s="15">
        <v>3101</v>
      </c>
      <c r="T196" s="15">
        <v>322</v>
      </c>
      <c r="U196" s="189">
        <v>0.10383747178329571</v>
      </c>
      <c r="V196" s="214">
        <v>4.9158779562326144E-2</v>
      </c>
      <c r="W196" s="210">
        <v>9315202.3529935461</v>
      </c>
      <c r="X196" s="190">
        <v>265516.73181615217</v>
      </c>
      <c r="Y196" s="190">
        <v>223749.76819999999</v>
      </c>
      <c r="Z196" s="190">
        <v>2639486.8842000002</v>
      </c>
      <c r="AA196" s="190">
        <v>570136.3387490802</v>
      </c>
      <c r="AB196" s="190">
        <v>588211.38297686947</v>
      </c>
      <c r="AC196" s="190">
        <v>0</v>
      </c>
      <c r="AD196" s="186">
        <v>0</v>
      </c>
      <c r="AE196" s="190">
        <v>225621.07104357902</v>
      </c>
      <c r="AF196" s="190">
        <v>4512722.1769856829</v>
      </c>
      <c r="AG196" s="215">
        <v>13827924.529979229</v>
      </c>
    </row>
    <row r="197" spans="1:33" s="54" customFormat="1" x14ac:dyDescent="0.25">
      <c r="A197" s="100">
        <v>601</v>
      </c>
      <c r="B197" s="38" t="s">
        <v>128</v>
      </c>
      <c r="C197" s="166">
        <v>4032</v>
      </c>
      <c r="D197" s="206">
        <v>1.4950637535366385</v>
      </c>
      <c r="E197" s="50">
        <v>179</v>
      </c>
      <c r="F197" s="50">
        <v>1699</v>
      </c>
      <c r="G197" s="201">
        <v>0.1053560918187169</v>
      </c>
      <c r="H197" s="204">
        <v>1.146524528106154</v>
      </c>
      <c r="I197" s="184">
        <v>0</v>
      </c>
      <c r="J197" s="186">
        <v>0</v>
      </c>
      <c r="K197" s="15">
        <v>40</v>
      </c>
      <c r="L197" s="207">
        <v>9.9206349206349201E-3</v>
      </c>
      <c r="M197" s="204">
        <v>6.9772942289498575E-3</v>
      </c>
      <c r="N197" s="209">
        <v>1074.9100000000001</v>
      </c>
      <c r="O197" s="208">
        <v>3.7510117126084972</v>
      </c>
      <c r="P197" s="204">
        <v>4.8450712478617515</v>
      </c>
      <c r="Q197" s="184">
        <v>0</v>
      </c>
      <c r="R197" s="184">
        <v>0</v>
      </c>
      <c r="S197" s="15">
        <v>1020</v>
      </c>
      <c r="T197" s="15">
        <v>152</v>
      </c>
      <c r="U197" s="189">
        <v>0.14901960784313725</v>
      </c>
      <c r="V197" s="214">
        <v>9.434091562216769E-2</v>
      </c>
      <c r="W197" s="210">
        <v>7257587.7294465397</v>
      </c>
      <c r="X197" s="190">
        <v>432554.16998260788</v>
      </c>
      <c r="Y197" s="190">
        <v>0</v>
      </c>
      <c r="Z197" s="190">
        <v>0</v>
      </c>
      <c r="AA197" s="190">
        <v>57001.408211920527</v>
      </c>
      <c r="AB197" s="190">
        <v>796064.58630867722</v>
      </c>
      <c r="AC197" s="190">
        <v>0</v>
      </c>
      <c r="AD197" s="186">
        <v>0</v>
      </c>
      <c r="AE197" s="190">
        <v>157550.657409112</v>
      </c>
      <c r="AF197" s="190">
        <v>1443170.8219123185</v>
      </c>
      <c r="AG197" s="215">
        <v>8700758.5513588581</v>
      </c>
    </row>
    <row r="198" spans="1:33" s="54" customFormat="1" x14ac:dyDescent="0.25">
      <c r="A198" s="100">
        <v>604</v>
      </c>
      <c r="B198" s="38" t="s">
        <v>352</v>
      </c>
      <c r="C198" s="166">
        <v>19623</v>
      </c>
      <c r="D198" s="206">
        <v>0.74756035300848145</v>
      </c>
      <c r="E198" s="50">
        <v>568</v>
      </c>
      <c r="F198" s="50">
        <v>9478</v>
      </c>
      <c r="G198" s="201">
        <v>5.9928254906098335E-2</v>
      </c>
      <c r="H198" s="204">
        <v>0.65216175913838581</v>
      </c>
      <c r="I198" s="184">
        <v>0</v>
      </c>
      <c r="J198" s="186">
        <v>80</v>
      </c>
      <c r="K198" s="15">
        <v>749</v>
      </c>
      <c r="L198" s="207">
        <v>3.8169494980380164E-2</v>
      </c>
      <c r="M198" s="204">
        <v>3.5226154288695105E-2</v>
      </c>
      <c r="N198" s="209">
        <v>81.42</v>
      </c>
      <c r="O198" s="208">
        <v>241.0095799557848</v>
      </c>
      <c r="P198" s="204">
        <v>7.5407454767923557E-2</v>
      </c>
      <c r="Q198" s="184">
        <v>0</v>
      </c>
      <c r="R198" s="184">
        <v>0</v>
      </c>
      <c r="S198" s="15">
        <v>6898</v>
      </c>
      <c r="T198" s="15">
        <v>462</v>
      </c>
      <c r="U198" s="189">
        <v>6.6975935053638733E-2</v>
      </c>
      <c r="V198" s="214">
        <v>1.229724283266917E-2</v>
      </c>
      <c r="W198" s="210">
        <v>17661342.900658578</v>
      </c>
      <c r="X198" s="190">
        <v>1197449.929574003</v>
      </c>
      <c r="Y198" s="190">
        <v>0</v>
      </c>
      <c r="Z198" s="190">
        <v>0</v>
      </c>
      <c r="AA198" s="190">
        <v>1400582.388388521</v>
      </c>
      <c r="AB198" s="190">
        <v>60298.609760121777</v>
      </c>
      <c r="AC198" s="190">
        <v>0</v>
      </c>
      <c r="AD198" s="186">
        <v>0</v>
      </c>
      <c r="AE198" s="190">
        <v>99947.690258923423</v>
      </c>
      <c r="AF198" s="190">
        <v>2758278.617981568</v>
      </c>
      <c r="AG198" s="215">
        <v>20419621.518640146</v>
      </c>
    </row>
    <row r="199" spans="1:33" s="54" customFormat="1" x14ac:dyDescent="0.25">
      <c r="A199" s="100">
        <v>607</v>
      </c>
      <c r="B199" s="38" t="s">
        <v>129</v>
      </c>
      <c r="C199" s="166">
        <v>4246</v>
      </c>
      <c r="D199" s="206">
        <v>1.4586728901524366</v>
      </c>
      <c r="E199" s="50">
        <v>222</v>
      </c>
      <c r="F199" s="50">
        <v>1783</v>
      </c>
      <c r="G199" s="201">
        <v>0.12450925406618059</v>
      </c>
      <c r="H199" s="204">
        <v>1.3549564272819425</v>
      </c>
      <c r="I199" s="184">
        <v>0</v>
      </c>
      <c r="J199" s="186">
        <v>3</v>
      </c>
      <c r="K199" s="15">
        <v>38</v>
      </c>
      <c r="L199" s="207">
        <v>8.9495996231747522E-3</v>
      </c>
      <c r="M199" s="204">
        <v>6.0062589314896896E-3</v>
      </c>
      <c r="N199" s="209">
        <v>804.16</v>
      </c>
      <c r="O199" s="208">
        <v>5.2800437723836051</v>
      </c>
      <c r="P199" s="204">
        <v>3.4420015785111047</v>
      </c>
      <c r="Q199" s="184">
        <v>0</v>
      </c>
      <c r="R199" s="184">
        <v>0</v>
      </c>
      <c r="S199" s="15">
        <v>1082</v>
      </c>
      <c r="T199" s="15">
        <v>130</v>
      </c>
      <c r="U199" s="189">
        <v>0.12014787430683918</v>
      </c>
      <c r="V199" s="214">
        <v>6.5469182085869618E-2</v>
      </c>
      <c r="W199" s="210">
        <v>7456756.4692673804</v>
      </c>
      <c r="X199" s="190">
        <v>538321.77673667518</v>
      </c>
      <c r="Y199" s="190">
        <v>0</v>
      </c>
      <c r="Z199" s="190">
        <v>0</v>
      </c>
      <c r="AA199" s="190">
        <v>51672.80827078734</v>
      </c>
      <c r="AB199" s="190">
        <v>595550.60212109459</v>
      </c>
      <c r="AC199" s="190">
        <v>0</v>
      </c>
      <c r="AD199" s="186">
        <v>0</v>
      </c>
      <c r="AE199" s="190">
        <v>115137.42552250935</v>
      </c>
      <c r="AF199" s="190">
        <v>1300682.6126510659</v>
      </c>
      <c r="AG199" s="215">
        <v>8757439.0819184463</v>
      </c>
    </row>
    <row r="200" spans="1:33" s="54" customFormat="1" x14ac:dyDescent="0.25">
      <c r="A200" s="100">
        <v>608</v>
      </c>
      <c r="B200" s="38" t="s">
        <v>353</v>
      </c>
      <c r="C200" s="166">
        <v>2089</v>
      </c>
      <c r="D200" s="206">
        <v>1.238552011944283</v>
      </c>
      <c r="E200" s="50">
        <v>76</v>
      </c>
      <c r="F200" s="50">
        <v>875</v>
      </c>
      <c r="G200" s="201">
        <v>8.6857142857142855E-2</v>
      </c>
      <c r="H200" s="204">
        <v>0.94521202341375277</v>
      </c>
      <c r="I200" s="184">
        <v>0</v>
      </c>
      <c r="J200" s="186">
        <v>2</v>
      </c>
      <c r="K200" s="15">
        <v>23</v>
      </c>
      <c r="L200" s="207">
        <v>1.1010052656773576E-2</v>
      </c>
      <c r="M200" s="204">
        <v>8.0667119650885133E-3</v>
      </c>
      <c r="N200" s="209">
        <v>301.18</v>
      </c>
      <c r="O200" s="208">
        <v>6.9360515306461252</v>
      </c>
      <c r="P200" s="204">
        <v>2.6202110694900087</v>
      </c>
      <c r="Q200" s="184">
        <v>0</v>
      </c>
      <c r="R200" s="184">
        <v>0</v>
      </c>
      <c r="S200" s="15">
        <v>558</v>
      </c>
      <c r="T200" s="15">
        <v>88</v>
      </c>
      <c r="U200" s="189">
        <v>0.15770609318996415</v>
      </c>
      <c r="V200" s="214">
        <v>0.10302740096899458</v>
      </c>
      <c r="W200" s="210">
        <v>3115048.0307476171</v>
      </c>
      <c r="X200" s="190">
        <v>184758.44858539308</v>
      </c>
      <c r="Y200" s="190">
        <v>0</v>
      </c>
      <c r="Z200" s="190">
        <v>0</v>
      </c>
      <c r="AA200" s="190">
        <v>34143.891228844739</v>
      </c>
      <c r="AB200" s="190">
        <v>223050.0526597086</v>
      </c>
      <c r="AC200" s="190">
        <v>0</v>
      </c>
      <c r="AD200" s="186">
        <v>0</v>
      </c>
      <c r="AE200" s="190">
        <v>89143.728224149687</v>
      </c>
      <c r="AF200" s="190">
        <v>531096.12069809623</v>
      </c>
      <c r="AG200" s="215">
        <v>3646144.1514457134</v>
      </c>
    </row>
    <row r="201" spans="1:33" s="54" customFormat="1" x14ac:dyDescent="0.25">
      <c r="A201" s="182">
        <v>609</v>
      </c>
      <c r="B201" s="38" t="s">
        <v>354</v>
      </c>
      <c r="C201" s="166">
        <v>83934</v>
      </c>
      <c r="D201" s="206">
        <v>1.0111705722263731</v>
      </c>
      <c r="E201" s="50">
        <v>4553</v>
      </c>
      <c r="F201" s="50">
        <v>38702</v>
      </c>
      <c r="G201" s="201">
        <v>0.11764249909565397</v>
      </c>
      <c r="H201" s="204">
        <v>1.2802298228085125</v>
      </c>
      <c r="I201" s="184">
        <v>0</v>
      </c>
      <c r="J201" s="186">
        <v>458</v>
      </c>
      <c r="K201" s="15">
        <v>2900</v>
      </c>
      <c r="L201" s="207">
        <v>3.4550956704077013E-2</v>
      </c>
      <c r="M201" s="204">
        <v>3.1607616012391954E-2</v>
      </c>
      <c r="N201" s="209">
        <v>1156.01</v>
      </c>
      <c r="O201" s="208">
        <v>72.606638350879322</v>
      </c>
      <c r="P201" s="204">
        <v>0.25030657543081247</v>
      </c>
      <c r="Q201" s="184">
        <v>3</v>
      </c>
      <c r="R201" s="184">
        <v>911</v>
      </c>
      <c r="S201" s="15">
        <v>24503</v>
      </c>
      <c r="T201" s="15">
        <v>3009</v>
      </c>
      <c r="U201" s="189">
        <v>0.12280128963800351</v>
      </c>
      <c r="V201" s="214">
        <v>6.8122597417033942E-2</v>
      </c>
      <c r="W201" s="210">
        <v>102182000.47070271</v>
      </c>
      <c r="X201" s="190">
        <v>10054546.566797838</v>
      </c>
      <c r="Y201" s="190">
        <v>0</v>
      </c>
      <c r="Z201" s="190">
        <v>0</v>
      </c>
      <c r="AA201" s="190">
        <v>5375361.6111258287</v>
      </c>
      <c r="AB201" s="190">
        <v>856126.2081650499</v>
      </c>
      <c r="AC201" s="190">
        <v>0</v>
      </c>
      <c r="AD201" s="186">
        <v>264590.84000000003</v>
      </c>
      <c r="AE201" s="190">
        <v>2368256.4483203534</v>
      </c>
      <c r="AF201" s="190">
        <v>18918881.674409077</v>
      </c>
      <c r="AG201" s="215">
        <v>121100882.14511178</v>
      </c>
    </row>
    <row r="202" spans="1:33" s="54" customFormat="1" x14ac:dyDescent="0.25">
      <c r="A202" s="100">
        <v>611</v>
      </c>
      <c r="B202" s="38" t="s">
        <v>355</v>
      </c>
      <c r="C202" s="166">
        <v>5035</v>
      </c>
      <c r="D202" s="206">
        <v>0.73216525914784214</v>
      </c>
      <c r="E202" s="50">
        <v>121</v>
      </c>
      <c r="F202" s="50">
        <v>2564</v>
      </c>
      <c r="G202" s="201">
        <v>4.719188767550702E-2</v>
      </c>
      <c r="H202" s="204">
        <v>0.51355983136408512</v>
      </c>
      <c r="I202" s="184">
        <v>0</v>
      </c>
      <c r="J202" s="186">
        <v>115</v>
      </c>
      <c r="K202" s="15">
        <v>147</v>
      </c>
      <c r="L202" s="207">
        <v>2.9195630585898708E-2</v>
      </c>
      <c r="M202" s="204">
        <v>2.6252289894213646E-2</v>
      </c>
      <c r="N202" s="209">
        <v>146.52000000000001</v>
      </c>
      <c r="O202" s="208">
        <v>34.363909363909364</v>
      </c>
      <c r="P202" s="204">
        <v>0.52886645715109537</v>
      </c>
      <c r="Q202" s="184">
        <v>0</v>
      </c>
      <c r="R202" s="184">
        <v>0</v>
      </c>
      <c r="S202" s="15">
        <v>1720</v>
      </c>
      <c r="T202" s="15">
        <v>228</v>
      </c>
      <c r="U202" s="189">
        <v>0.13255813953488371</v>
      </c>
      <c r="V202" s="214">
        <v>7.7879447313914149E-2</v>
      </c>
      <c r="W202" s="210">
        <v>4438340.846007308</v>
      </c>
      <c r="X202" s="190">
        <v>241950.84987341301</v>
      </c>
      <c r="Y202" s="190">
        <v>0</v>
      </c>
      <c r="Z202" s="190">
        <v>0</v>
      </c>
      <c r="AA202" s="190">
        <v>267821.03895511403</v>
      </c>
      <c r="AB202" s="190">
        <v>108510.83642904743</v>
      </c>
      <c r="AC202" s="190">
        <v>0</v>
      </c>
      <c r="AD202" s="186">
        <v>0</v>
      </c>
      <c r="AE202" s="190">
        <v>162413.43250465376</v>
      </c>
      <c r="AF202" s="190">
        <v>780696.15776222851</v>
      </c>
      <c r="AG202" s="215">
        <v>5219037.0037695365</v>
      </c>
    </row>
    <row r="203" spans="1:33" s="54" customFormat="1" x14ac:dyDescent="0.25">
      <c r="A203" s="100">
        <v>614</v>
      </c>
      <c r="B203" s="38" t="s">
        <v>130</v>
      </c>
      <c r="C203" s="166">
        <v>3183</v>
      </c>
      <c r="D203" s="206">
        <v>1.7902291847603438</v>
      </c>
      <c r="E203" s="50">
        <v>183</v>
      </c>
      <c r="F203" s="50">
        <v>1270</v>
      </c>
      <c r="G203" s="201">
        <v>0.14409448818897638</v>
      </c>
      <c r="H203" s="204">
        <v>1.5680902947485202</v>
      </c>
      <c r="I203" s="184">
        <v>0</v>
      </c>
      <c r="J203" s="186">
        <v>6</v>
      </c>
      <c r="K203" s="15">
        <v>35</v>
      </c>
      <c r="L203" s="207">
        <v>1.0995915802701853E-2</v>
      </c>
      <c r="M203" s="204">
        <v>8.0525751110167906E-3</v>
      </c>
      <c r="N203" s="209">
        <v>3039.79</v>
      </c>
      <c r="O203" s="208">
        <v>1.0471118070656196</v>
      </c>
      <c r="P203" s="204">
        <v>17.356235386249626</v>
      </c>
      <c r="Q203" s="184">
        <v>0</v>
      </c>
      <c r="R203" s="184">
        <v>0</v>
      </c>
      <c r="S203" s="15">
        <v>730</v>
      </c>
      <c r="T203" s="15">
        <v>109</v>
      </c>
      <c r="U203" s="189">
        <v>0.14931506849315068</v>
      </c>
      <c r="V203" s="214">
        <v>9.4636376272181119E-2</v>
      </c>
      <c r="W203" s="210">
        <v>6860524.660111174</v>
      </c>
      <c r="X203" s="190">
        <v>467029.52286382741</v>
      </c>
      <c r="Y203" s="190">
        <v>0</v>
      </c>
      <c r="Z203" s="190">
        <v>0</v>
      </c>
      <c r="AA203" s="190">
        <v>51933.721810154522</v>
      </c>
      <c r="AB203" s="190">
        <v>2251229.5623031268</v>
      </c>
      <c r="AC203" s="190">
        <v>0</v>
      </c>
      <c r="AD203" s="186">
        <v>0</v>
      </c>
      <c r="AE203" s="190">
        <v>124765.45371046006</v>
      </c>
      <c r="AF203" s="190">
        <v>2894958.2606875673</v>
      </c>
      <c r="AG203" s="215">
        <v>9755482.9207987413</v>
      </c>
    </row>
    <row r="204" spans="1:33" s="54" customFormat="1" x14ac:dyDescent="0.25">
      <c r="A204" s="100">
        <v>615</v>
      </c>
      <c r="B204" s="38" t="s">
        <v>131</v>
      </c>
      <c r="C204" s="166">
        <v>7873</v>
      </c>
      <c r="D204" s="206">
        <v>1.5201606778208796</v>
      </c>
      <c r="E204" s="50">
        <v>349</v>
      </c>
      <c r="F204" s="50">
        <v>3040</v>
      </c>
      <c r="G204" s="201">
        <v>0.11480263157894736</v>
      </c>
      <c r="H204" s="204">
        <v>1.2493253187758602</v>
      </c>
      <c r="I204" s="184">
        <v>0</v>
      </c>
      <c r="J204" s="186">
        <v>9</v>
      </c>
      <c r="K204" s="15">
        <v>195</v>
      </c>
      <c r="L204" s="207">
        <v>2.4768195097167534E-2</v>
      </c>
      <c r="M204" s="204">
        <v>2.1824854405482472E-2</v>
      </c>
      <c r="N204" s="209">
        <v>5638.28</v>
      </c>
      <c r="O204" s="208">
        <v>1.3963478223855503</v>
      </c>
      <c r="P204" s="204">
        <v>13.015323766612381</v>
      </c>
      <c r="Q204" s="184">
        <v>0</v>
      </c>
      <c r="R204" s="184">
        <v>0</v>
      </c>
      <c r="S204" s="15">
        <v>1832</v>
      </c>
      <c r="T204" s="15">
        <v>285</v>
      </c>
      <c r="U204" s="189">
        <v>0.15556768558951964</v>
      </c>
      <c r="V204" s="214">
        <v>0.10088899336855008</v>
      </c>
      <c r="W204" s="210">
        <v>14409264.190845817</v>
      </c>
      <c r="X204" s="190">
        <v>920348.74062297004</v>
      </c>
      <c r="Y204" s="190">
        <v>0</v>
      </c>
      <c r="Z204" s="190">
        <v>0</v>
      </c>
      <c r="AA204" s="190">
        <v>348152.59038999269</v>
      </c>
      <c r="AB204" s="190">
        <v>4175637.9935924751</v>
      </c>
      <c r="AC204" s="190">
        <v>0</v>
      </c>
      <c r="AD204" s="186">
        <v>0</v>
      </c>
      <c r="AE204" s="190">
        <v>328990.72136181645</v>
      </c>
      <c r="AF204" s="190">
        <v>5773130.0459672548</v>
      </c>
      <c r="AG204" s="215">
        <v>20182394.236813072</v>
      </c>
    </row>
    <row r="205" spans="1:33" s="54" customFormat="1" x14ac:dyDescent="0.25">
      <c r="A205" s="100">
        <v>616</v>
      </c>
      <c r="B205" s="38" t="s">
        <v>132</v>
      </c>
      <c r="C205" s="166">
        <v>1860</v>
      </c>
      <c r="D205" s="206">
        <v>0.91795843233303565</v>
      </c>
      <c r="E205" s="50">
        <v>79</v>
      </c>
      <c r="F205" s="50">
        <v>919</v>
      </c>
      <c r="G205" s="201">
        <v>8.5963003264417845E-2</v>
      </c>
      <c r="H205" s="204">
        <v>0.93548166082234208</v>
      </c>
      <c r="I205" s="184">
        <v>0</v>
      </c>
      <c r="J205" s="186">
        <v>17</v>
      </c>
      <c r="K205" s="15">
        <v>55</v>
      </c>
      <c r="L205" s="207">
        <v>2.9569892473118281E-2</v>
      </c>
      <c r="M205" s="204">
        <v>2.6626551781433219E-2</v>
      </c>
      <c r="N205" s="209">
        <v>145.07</v>
      </c>
      <c r="O205" s="208">
        <v>12.821396567174467</v>
      </c>
      <c r="P205" s="204">
        <v>1.4174679726919326</v>
      </c>
      <c r="Q205" s="184">
        <v>0</v>
      </c>
      <c r="R205" s="184">
        <v>0</v>
      </c>
      <c r="S205" s="15">
        <v>599</v>
      </c>
      <c r="T205" s="15">
        <v>84</v>
      </c>
      <c r="U205" s="189">
        <v>0.14023372287145242</v>
      </c>
      <c r="V205" s="214">
        <v>8.5555030650482852E-2</v>
      </c>
      <c r="W205" s="210">
        <v>2055644.5355965279</v>
      </c>
      <c r="X205" s="190">
        <v>162811.41534585255</v>
      </c>
      <c r="Y205" s="190">
        <v>0</v>
      </c>
      <c r="Z205" s="190">
        <v>0</v>
      </c>
      <c r="AA205" s="190">
        <v>100347.34724061811</v>
      </c>
      <c r="AB205" s="190">
        <v>107436.98499018502</v>
      </c>
      <c r="AC205" s="190">
        <v>0</v>
      </c>
      <c r="AD205" s="186">
        <v>0</v>
      </c>
      <c r="AE205" s="190">
        <v>65911.0309499297</v>
      </c>
      <c r="AF205" s="190">
        <v>436506.77852658532</v>
      </c>
      <c r="AG205" s="215">
        <v>2492151.3141231132</v>
      </c>
    </row>
    <row r="206" spans="1:33" s="54" customFormat="1" x14ac:dyDescent="0.25">
      <c r="A206" s="100">
        <v>619</v>
      </c>
      <c r="B206" s="38" t="s">
        <v>133</v>
      </c>
      <c r="C206" s="166">
        <v>2828</v>
      </c>
      <c r="D206" s="206">
        <v>1.2168636917980173</v>
      </c>
      <c r="E206" s="50">
        <v>65</v>
      </c>
      <c r="F206" s="50">
        <v>1150</v>
      </c>
      <c r="G206" s="201">
        <v>5.6521739130434782E-2</v>
      </c>
      <c r="H206" s="204">
        <v>0.61509077610591745</v>
      </c>
      <c r="I206" s="184">
        <v>0</v>
      </c>
      <c r="J206" s="186">
        <v>3</v>
      </c>
      <c r="K206" s="15">
        <v>83</v>
      </c>
      <c r="L206" s="207">
        <v>2.934936350777935E-2</v>
      </c>
      <c r="M206" s="204">
        <v>2.6406022816094287E-2</v>
      </c>
      <c r="N206" s="209">
        <v>361.08</v>
      </c>
      <c r="O206" s="208">
        <v>7.8320593774232856</v>
      </c>
      <c r="P206" s="204">
        <v>2.3204521471760393</v>
      </c>
      <c r="Q206" s="184">
        <v>0</v>
      </c>
      <c r="R206" s="184">
        <v>0</v>
      </c>
      <c r="S206" s="15">
        <v>707</v>
      </c>
      <c r="T206" s="15">
        <v>110</v>
      </c>
      <c r="U206" s="189">
        <v>0.15558698727015557</v>
      </c>
      <c r="V206" s="214">
        <v>0.10090829504918601</v>
      </c>
      <c r="W206" s="210">
        <v>4143176.1349465544</v>
      </c>
      <c r="X206" s="190">
        <v>162762.83620641238</v>
      </c>
      <c r="Y206" s="190">
        <v>0</v>
      </c>
      <c r="Z206" s="190">
        <v>0</v>
      </c>
      <c r="AA206" s="190">
        <v>151307.48881530538</v>
      </c>
      <c r="AB206" s="190">
        <v>267411.22589271393</v>
      </c>
      <c r="AC206" s="190">
        <v>0</v>
      </c>
      <c r="AD206" s="186">
        <v>0</v>
      </c>
      <c r="AE206" s="190">
        <v>118196.84462232242</v>
      </c>
      <c r="AF206" s="190">
        <v>699678.39553675475</v>
      </c>
      <c r="AG206" s="215">
        <v>4842854.5304833092</v>
      </c>
    </row>
    <row r="207" spans="1:33" s="54" customFormat="1" x14ac:dyDescent="0.25">
      <c r="A207" s="100">
        <v>620</v>
      </c>
      <c r="B207" s="38" t="s">
        <v>134</v>
      </c>
      <c r="C207" s="166">
        <v>2528</v>
      </c>
      <c r="D207" s="206">
        <v>1.8898403526342464</v>
      </c>
      <c r="E207" s="50">
        <v>139</v>
      </c>
      <c r="F207" s="50">
        <v>974</v>
      </c>
      <c r="G207" s="201">
        <v>0.14271047227926079</v>
      </c>
      <c r="H207" s="204">
        <v>1.5530289142399449</v>
      </c>
      <c r="I207" s="184">
        <v>0</v>
      </c>
      <c r="J207" s="186">
        <v>4</v>
      </c>
      <c r="K207" s="15">
        <v>39</v>
      </c>
      <c r="L207" s="207">
        <v>1.5427215189873418E-2</v>
      </c>
      <c r="M207" s="204">
        <v>1.2483874498188356E-2</v>
      </c>
      <c r="N207" s="209">
        <v>2461.2800000000002</v>
      </c>
      <c r="O207" s="208">
        <v>1.0271078463238639</v>
      </c>
      <c r="P207" s="204">
        <v>17.694265567339034</v>
      </c>
      <c r="Q207" s="184">
        <v>0</v>
      </c>
      <c r="R207" s="184">
        <v>0</v>
      </c>
      <c r="S207" s="15">
        <v>547</v>
      </c>
      <c r="T207" s="15">
        <v>93</v>
      </c>
      <c r="U207" s="189">
        <v>0.17001828153564899</v>
      </c>
      <c r="V207" s="214">
        <v>0.11533958931467943</v>
      </c>
      <c r="W207" s="210">
        <v>5751938.6587406285</v>
      </c>
      <c r="X207" s="190">
        <v>367361.16239773121</v>
      </c>
      <c r="Y207" s="190">
        <v>0</v>
      </c>
      <c r="Z207" s="190">
        <v>0</v>
      </c>
      <c r="AA207" s="190">
        <v>63944.690228108913</v>
      </c>
      <c r="AB207" s="190">
        <v>1822792.4616849979</v>
      </c>
      <c r="AC207" s="190">
        <v>0</v>
      </c>
      <c r="AD207" s="186">
        <v>0</v>
      </c>
      <c r="AE207" s="190">
        <v>120768.89137156859</v>
      </c>
      <c r="AF207" s="190">
        <v>2374867.2056824071</v>
      </c>
      <c r="AG207" s="215">
        <v>8126805.8644230356</v>
      </c>
    </row>
    <row r="208" spans="1:33" s="54" customFormat="1" x14ac:dyDescent="0.25">
      <c r="A208" s="100">
        <v>623</v>
      </c>
      <c r="B208" s="38" t="s">
        <v>135</v>
      </c>
      <c r="C208" s="166">
        <v>2151</v>
      </c>
      <c r="D208" s="206">
        <v>1.6696062105200018</v>
      </c>
      <c r="E208" s="50">
        <v>76</v>
      </c>
      <c r="F208" s="50">
        <v>867</v>
      </c>
      <c r="G208" s="201">
        <v>8.7658592848904274E-2</v>
      </c>
      <c r="H208" s="204">
        <v>0.95393370298389124</v>
      </c>
      <c r="I208" s="184">
        <v>0</v>
      </c>
      <c r="J208" s="186">
        <v>4</v>
      </c>
      <c r="K208" s="15">
        <v>40</v>
      </c>
      <c r="L208" s="207">
        <v>1.8596001859600187E-2</v>
      </c>
      <c r="M208" s="204">
        <v>1.5652661167915125E-2</v>
      </c>
      <c r="N208" s="209">
        <v>794.18</v>
      </c>
      <c r="O208" s="208">
        <v>2.7084540028708859</v>
      </c>
      <c r="P208" s="204">
        <v>6.7100711254052117</v>
      </c>
      <c r="Q208" s="184">
        <v>1</v>
      </c>
      <c r="R208" s="184">
        <v>0</v>
      </c>
      <c r="S208" s="15">
        <v>457</v>
      </c>
      <c r="T208" s="15">
        <v>68</v>
      </c>
      <c r="U208" s="189">
        <v>0.1487964989059081</v>
      </c>
      <c r="V208" s="214">
        <v>9.4117806684938535E-2</v>
      </c>
      <c r="W208" s="210">
        <v>4323809.1895111892</v>
      </c>
      <c r="X208" s="190">
        <v>191997.349241224</v>
      </c>
      <c r="Y208" s="190">
        <v>0</v>
      </c>
      <c r="Z208" s="190">
        <v>0</v>
      </c>
      <c r="AA208" s="190">
        <v>68219.199470198684</v>
      </c>
      <c r="AB208" s="190">
        <v>588159.54187292443</v>
      </c>
      <c r="AC208" s="190">
        <v>854011.52999999991</v>
      </c>
      <c r="AD208" s="186">
        <v>0</v>
      </c>
      <c r="AE208" s="190">
        <v>83851.689508645431</v>
      </c>
      <c r="AF208" s="190">
        <v>1786239.3100929931</v>
      </c>
      <c r="AG208" s="215">
        <v>6110048.4996041823</v>
      </c>
    </row>
    <row r="209" spans="1:33" s="54" customFormat="1" x14ac:dyDescent="0.25">
      <c r="A209" s="100">
        <v>624</v>
      </c>
      <c r="B209" s="38" t="s">
        <v>356</v>
      </c>
      <c r="C209" s="166">
        <v>5140</v>
      </c>
      <c r="D209" s="206">
        <v>1.0401274532687319</v>
      </c>
      <c r="E209" s="50">
        <v>191</v>
      </c>
      <c r="F209" s="50">
        <v>2374</v>
      </c>
      <c r="G209" s="201">
        <v>8.0454928390901431E-2</v>
      </c>
      <c r="H209" s="204">
        <v>0.87554072303586783</v>
      </c>
      <c r="I209" s="184">
        <v>1</v>
      </c>
      <c r="J209" s="186">
        <v>369</v>
      </c>
      <c r="K209" s="15">
        <v>176</v>
      </c>
      <c r="L209" s="207">
        <v>3.4241245136186774E-2</v>
      </c>
      <c r="M209" s="204">
        <v>3.1297904444501715E-2</v>
      </c>
      <c r="N209" s="209">
        <v>324.63</v>
      </c>
      <c r="O209" s="208">
        <v>15.833410344084035</v>
      </c>
      <c r="P209" s="204">
        <v>1.1478208802908063</v>
      </c>
      <c r="Q209" s="184">
        <v>3</v>
      </c>
      <c r="R209" s="184">
        <v>186</v>
      </c>
      <c r="S209" s="15">
        <v>1644</v>
      </c>
      <c r="T209" s="15">
        <v>206</v>
      </c>
      <c r="U209" s="189">
        <v>0.12530413625304138</v>
      </c>
      <c r="V209" s="214">
        <v>7.0625444032071813E-2</v>
      </c>
      <c r="W209" s="210">
        <v>6436677.3019963522</v>
      </c>
      <c r="X209" s="190">
        <v>421091.13563595602</v>
      </c>
      <c r="Y209" s="190">
        <v>103787.908</v>
      </c>
      <c r="Z209" s="190">
        <v>98990.818200000009</v>
      </c>
      <c r="AA209" s="190">
        <v>325954.06646063289</v>
      </c>
      <c r="AB209" s="190">
        <v>240416.82248131084</v>
      </c>
      <c r="AC209" s="190">
        <v>0</v>
      </c>
      <c r="AD209" s="186">
        <v>54021.84</v>
      </c>
      <c r="AE209" s="190">
        <v>150357.09269112928</v>
      </c>
      <c r="AF209" s="190">
        <v>1394619.6834690282</v>
      </c>
      <c r="AG209" s="215">
        <v>7831296.9854653804</v>
      </c>
    </row>
    <row r="210" spans="1:33" s="54" customFormat="1" x14ac:dyDescent="0.25">
      <c r="A210" s="100">
        <v>625</v>
      </c>
      <c r="B210" s="38" t="s">
        <v>136</v>
      </c>
      <c r="C210" s="166">
        <v>3077</v>
      </c>
      <c r="D210" s="206">
        <v>1.3833704067094745</v>
      </c>
      <c r="E210" s="50">
        <v>91</v>
      </c>
      <c r="F210" s="50">
        <v>1271</v>
      </c>
      <c r="G210" s="201">
        <v>7.1597167584579069E-2</v>
      </c>
      <c r="H210" s="204">
        <v>0.77914724589341233</v>
      </c>
      <c r="I210" s="184">
        <v>0</v>
      </c>
      <c r="J210" s="186">
        <v>8</v>
      </c>
      <c r="K210" s="15">
        <v>76</v>
      </c>
      <c r="L210" s="207">
        <v>2.4699382515437115E-2</v>
      </c>
      <c r="M210" s="204">
        <v>2.1756041823752053E-2</v>
      </c>
      <c r="N210" s="209">
        <v>543.11</v>
      </c>
      <c r="O210" s="208">
        <v>5.6655189556443446</v>
      </c>
      <c r="P210" s="204">
        <v>3.2078118776826439</v>
      </c>
      <c r="Q210" s="184">
        <v>0</v>
      </c>
      <c r="R210" s="184">
        <v>0</v>
      </c>
      <c r="S210" s="15">
        <v>847</v>
      </c>
      <c r="T210" s="15">
        <v>90</v>
      </c>
      <c r="U210" s="189">
        <v>0.10625737898465171</v>
      </c>
      <c r="V210" s="214">
        <v>5.1578686763682144E-2</v>
      </c>
      <c r="W210" s="210">
        <v>5124813.1474701865</v>
      </c>
      <c r="X210" s="190">
        <v>224328.09359520473</v>
      </c>
      <c r="Y210" s="190">
        <v>0</v>
      </c>
      <c r="Z210" s="190">
        <v>0</v>
      </c>
      <c r="AA210" s="190">
        <v>135639.25804267844</v>
      </c>
      <c r="AB210" s="190">
        <v>402220.3137659019</v>
      </c>
      <c r="AC210" s="190">
        <v>0</v>
      </c>
      <c r="AD210" s="186">
        <v>0</v>
      </c>
      <c r="AE210" s="190">
        <v>65735.108784788536</v>
      </c>
      <c r="AF210" s="190">
        <v>827922.77418857347</v>
      </c>
      <c r="AG210" s="215">
        <v>5952735.9216587599</v>
      </c>
    </row>
    <row r="211" spans="1:33" s="54" customFormat="1" x14ac:dyDescent="0.25">
      <c r="A211" s="100">
        <v>626</v>
      </c>
      <c r="B211" s="38" t="s">
        <v>137</v>
      </c>
      <c r="C211" s="166">
        <v>5131</v>
      </c>
      <c r="D211" s="206">
        <v>1.7771549790996131</v>
      </c>
      <c r="E211" s="50">
        <v>213</v>
      </c>
      <c r="F211" s="50">
        <v>1979</v>
      </c>
      <c r="G211" s="201">
        <v>0.10763011622031329</v>
      </c>
      <c r="H211" s="204">
        <v>1.1712713150164769</v>
      </c>
      <c r="I211" s="184">
        <v>0</v>
      </c>
      <c r="J211" s="186">
        <v>12</v>
      </c>
      <c r="K211" s="15">
        <v>60</v>
      </c>
      <c r="L211" s="207">
        <v>1.1693626973299552E-2</v>
      </c>
      <c r="M211" s="204">
        <v>8.7502862816144899E-3</v>
      </c>
      <c r="N211" s="209">
        <v>1310.8</v>
      </c>
      <c r="O211" s="208">
        <v>3.9144034177601466</v>
      </c>
      <c r="P211" s="204">
        <v>4.6428323960414284</v>
      </c>
      <c r="Q211" s="184">
        <v>0</v>
      </c>
      <c r="R211" s="184">
        <v>0</v>
      </c>
      <c r="S211" s="15">
        <v>1189</v>
      </c>
      <c r="T211" s="15">
        <v>172</v>
      </c>
      <c r="U211" s="189">
        <v>0.14465937762825903</v>
      </c>
      <c r="V211" s="214">
        <v>8.9980685407289471E-2</v>
      </c>
      <c r="W211" s="210">
        <v>10978408.222815268</v>
      </c>
      <c r="X211" s="190">
        <v>562336.34199039673</v>
      </c>
      <c r="Y211" s="190">
        <v>0</v>
      </c>
      <c r="Z211" s="190">
        <v>0</v>
      </c>
      <c r="AA211" s="190">
        <v>90970.860103016923</v>
      </c>
      <c r="AB211" s="190">
        <v>970761.70073160925</v>
      </c>
      <c r="AC211" s="190">
        <v>0</v>
      </c>
      <c r="AD211" s="186">
        <v>0</v>
      </c>
      <c r="AE211" s="190">
        <v>191227.75255586486</v>
      </c>
      <c r="AF211" s="190">
        <v>1815296.655380886</v>
      </c>
      <c r="AG211" s="215">
        <v>12793704.878196154</v>
      </c>
    </row>
    <row r="212" spans="1:33" s="54" customFormat="1" x14ac:dyDescent="0.25">
      <c r="A212" s="100">
        <v>630</v>
      </c>
      <c r="B212" s="38" t="s">
        <v>138</v>
      </c>
      <c r="C212" s="166">
        <v>1578</v>
      </c>
      <c r="D212" s="206">
        <v>1.239679575239321</v>
      </c>
      <c r="E212" s="50">
        <v>52</v>
      </c>
      <c r="F212" s="50">
        <v>667</v>
      </c>
      <c r="G212" s="201">
        <v>7.7961019490254871E-2</v>
      </c>
      <c r="H212" s="204">
        <v>0.84840107049092062</v>
      </c>
      <c r="I212" s="184">
        <v>0</v>
      </c>
      <c r="J212" s="186">
        <v>0</v>
      </c>
      <c r="K212" s="15">
        <v>30</v>
      </c>
      <c r="L212" s="207">
        <v>1.9011406844106463E-2</v>
      </c>
      <c r="M212" s="204">
        <v>1.6068066152421401E-2</v>
      </c>
      <c r="N212" s="209">
        <v>810.67</v>
      </c>
      <c r="O212" s="208">
        <v>1.9465380487744706</v>
      </c>
      <c r="P212" s="204">
        <v>9.3365341666936814</v>
      </c>
      <c r="Q212" s="184">
        <v>0</v>
      </c>
      <c r="R212" s="184">
        <v>0</v>
      </c>
      <c r="S212" s="15">
        <v>382</v>
      </c>
      <c r="T212" s="15">
        <v>38</v>
      </c>
      <c r="U212" s="189">
        <v>9.947643979057591E-2</v>
      </c>
      <c r="V212" s="214">
        <v>4.4797747569606347E-2</v>
      </c>
      <c r="W212" s="210">
        <v>2355203.8525772998</v>
      </c>
      <c r="X212" s="190">
        <v>125269.35352568832</v>
      </c>
      <c r="Y212" s="190">
        <v>0</v>
      </c>
      <c r="Z212" s="190">
        <v>0</v>
      </c>
      <c r="AA212" s="190">
        <v>51374.621368653425</v>
      </c>
      <c r="AB212" s="190">
        <v>600371.82478798716</v>
      </c>
      <c r="AC212" s="190">
        <v>0</v>
      </c>
      <c r="AD212" s="186">
        <v>0</v>
      </c>
      <c r="AE212" s="190">
        <v>29279.441365919589</v>
      </c>
      <c r="AF212" s="190">
        <v>806295.24104824895</v>
      </c>
      <c r="AG212" s="215">
        <v>3161499.0936255488</v>
      </c>
    </row>
    <row r="213" spans="1:33" s="54" customFormat="1" x14ac:dyDescent="0.25">
      <c r="A213" s="100">
        <v>631</v>
      </c>
      <c r="B213" s="38" t="s">
        <v>139</v>
      </c>
      <c r="C213" s="166">
        <v>2004</v>
      </c>
      <c r="D213" s="206">
        <v>0.9728862848244656</v>
      </c>
      <c r="E213" s="50">
        <v>53</v>
      </c>
      <c r="F213" s="50">
        <v>944</v>
      </c>
      <c r="G213" s="201">
        <v>5.6144067796610173E-2</v>
      </c>
      <c r="H213" s="204">
        <v>0.61098081492268042</v>
      </c>
      <c r="I213" s="184">
        <v>0</v>
      </c>
      <c r="J213" s="186">
        <v>7</v>
      </c>
      <c r="K213" s="15">
        <v>41</v>
      </c>
      <c r="L213" s="207">
        <v>2.0459081836327345E-2</v>
      </c>
      <c r="M213" s="204">
        <v>1.7515741144642282E-2</v>
      </c>
      <c r="N213" s="209">
        <v>143.53</v>
      </c>
      <c r="O213" s="208">
        <v>13.962237859680902</v>
      </c>
      <c r="P213" s="204">
        <v>1.3016480009722058</v>
      </c>
      <c r="Q213" s="184">
        <v>0</v>
      </c>
      <c r="R213" s="184">
        <v>0</v>
      </c>
      <c r="S213" s="15">
        <v>594</v>
      </c>
      <c r="T213" s="15">
        <v>82</v>
      </c>
      <c r="U213" s="189">
        <v>0.13804713804713806</v>
      </c>
      <c r="V213" s="214">
        <v>8.3368445826168494E-2</v>
      </c>
      <c r="W213" s="210">
        <v>2347317.6076404359</v>
      </c>
      <c r="X213" s="190">
        <v>114567.62760403968</v>
      </c>
      <c r="Y213" s="190">
        <v>0</v>
      </c>
      <c r="Z213" s="190">
        <v>0</v>
      </c>
      <c r="AA213" s="190">
        <v>71122.048962472414</v>
      </c>
      <c r="AB213" s="190">
        <v>106296.48070339323</v>
      </c>
      <c r="AC213" s="190">
        <v>0</v>
      </c>
      <c r="AD213" s="186">
        <v>0</v>
      </c>
      <c r="AE213" s="190">
        <v>69198.874659788416</v>
      </c>
      <c r="AF213" s="190">
        <v>361185.03192969365</v>
      </c>
      <c r="AG213" s="215">
        <v>2708502.6395701296</v>
      </c>
    </row>
    <row r="214" spans="1:33" s="54" customFormat="1" x14ac:dyDescent="0.25">
      <c r="A214" s="100">
        <v>635</v>
      </c>
      <c r="B214" s="38" t="s">
        <v>140</v>
      </c>
      <c r="C214" s="166">
        <v>6435</v>
      </c>
      <c r="D214" s="206">
        <v>1.1951350107154728</v>
      </c>
      <c r="E214" s="50">
        <v>203</v>
      </c>
      <c r="F214" s="50">
        <v>2862</v>
      </c>
      <c r="G214" s="201">
        <v>7.0929419986023756E-2</v>
      </c>
      <c r="H214" s="204">
        <v>0.77188056594058174</v>
      </c>
      <c r="I214" s="184">
        <v>0</v>
      </c>
      <c r="J214" s="186">
        <v>28</v>
      </c>
      <c r="K214" s="15">
        <v>164</v>
      </c>
      <c r="L214" s="207">
        <v>2.5485625485625486E-2</v>
      </c>
      <c r="M214" s="204">
        <v>2.2542284793940423E-2</v>
      </c>
      <c r="N214" s="209">
        <v>560.72</v>
      </c>
      <c r="O214" s="208">
        <v>11.476316164930802</v>
      </c>
      <c r="P214" s="204">
        <v>1.5836021540333434</v>
      </c>
      <c r="Q214" s="184">
        <v>0</v>
      </c>
      <c r="R214" s="184">
        <v>0</v>
      </c>
      <c r="S214" s="15">
        <v>1834</v>
      </c>
      <c r="T214" s="15">
        <v>240</v>
      </c>
      <c r="U214" s="189">
        <v>0.13086150490730644</v>
      </c>
      <c r="V214" s="214">
        <v>7.6182812686336879E-2</v>
      </c>
      <c r="W214" s="210">
        <v>9259287.7001689393</v>
      </c>
      <c r="X214" s="190">
        <v>464767.00341181259</v>
      </c>
      <c r="Y214" s="190">
        <v>0</v>
      </c>
      <c r="Z214" s="190">
        <v>0</v>
      </c>
      <c r="AA214" s="190">
        <v>293916.86569536425</v>
      </c>
      <c r="AB214" s="190">
        <v>415262.05434408603</v>
      </c>
      <c r="AC214" s="190">
        <v>0</v>
      </c>
      <c r="AD214" s="186">
        <v>0</v>
      </c>
      <c r="AE214" s="190">
        <v>203051.01436547417</v>
      </c>
      <c r="AF214" s="190">
        <v>1376996.9378167372</v>
      </c>
      <c r="AG214" s="215">
        <v>10636284.637985677</v>
      </c>
    </row>
    <row r="215" spans="1:33" s="54" customFormat="1" x14ac:dyDescent="0.25">
      <c r="A215" s="100">
        <v>636</v>
      </c>
      <c r="B215" s="38" t="s">
        <v>141</v>
      </c>
      <c r="C215" s="166">
        <v>8276</v>
      </c>
      <c r="D215" s="206">
        <v>0.98908892671557214</v>
      </c>
      <c r="E215" s="50">
        <v>271</v>
      </c>
      <c r="F215" s="50">
        <v>3824</v>
      </c>
      <c r="G215" s="201">
        <v>7.0868200836820078E-2</v>
      </c>
      <c r="H215" s="204">
        <v>0.77121435618526379</v>
      </c>
      <c r="I215" s="184">
        <v>0</v>
      </c>
      <c r="J215" s="186">
        <v>51</v>
      </c>
      <c r="K215" s="15">
        <v>301</v>
      </c>
      <c r="L215" s="207">
        <v>3.6370227162880617E-2</v>
      </c>
      <c r="M215" s="204">
        <v>3.3426886471195558E-2</v>
      </c>
      <c r="N215" s="209">
        <v>750.08</v>
      </c>
      <c r="O215" s="208">
        <v>11.033489761092149</v>
      </c>
      <c r="P215" s="204">
        <v>1.6471596378545199</v>
      </c>
      <c r="Q215" s="184">
        <v>0</v>
      </c>
      <c r="R215" s="184">
        <v>0</v>
      </c>
      <c r="S215" s="15">
        <v>2474</v>
      </c>
      <c r="T215" s="15">
        <v>434</v>
      </c>
      <c r="U215" s="189">
        <v>0.17542441390460792</v>
      </c>
      <c r="V215" s="214">
        <v>0.12074572168363835</v>
      </c>
      <c r="W215" s="210">
        <v>9855255.320829384</v>
      </c>
      <c r="X215" s="190">
        <v>597217.07600311947</v>
      </c>
      <c r="Y215" s="190">
        <v>0</v>
      </c>
      <c r="Z215" s="190">
        <v>0</v>
      </c>
      <c r="AA215" s="190">
        <v>560524.28395879327</v>
      </c>
      <c r="AB215" s="190">
        <v>555499.64638752327</v>
      </c>
      <c r="AC215" s="190">
        <v>0</v>
      </c>
      <c r="AD215" s="186">
        <v>0</v>
      </c>
      <c r="AE215" s="190">
        <v>413896.5847612737</v>
      </c>
      <c r="AF215" s="190">
        <v>2127137.5911107082</v>
      </c>
      <c r="AG215" s="215">
        <v>11982392.911940092</v>
      </c>
    </row>
    <row r="216" spans="1:33" s="54" customFormat="1" x14ac:dyDescent="0.25">
      <c r="A216" s="100">
        <v>638</v>
      </c>
      <c r="B216" s="38" t="s">
        <v>357</v>
      </c>
      <c r="C216" s="166">
        <v>50380</v>
      </c>
      <c r="D216" s="206">
        <v>0.87755543955557025</v>
      </c>
      <c r="E216" s="50">
        <v>1959</v>
      </c>
      <c r="F216" s="50">
        <v>24721</v>
      </c>
      <c r="G216" s="201">
        <v>7.9244367137251734E-2</v>
      </c>
      <c r="H216" s="204">
        <v>0.86236694118685531</v>
      </c>
      <c r="I216" s="184">
        <v>1</v>
      </c>
      <c r="J216" s="186">
        <v>14572</v>
      </c>
      <c r="K216" s="15">
        <v>3556</v>
      </c>
      <c r="L216" s="207">
        <v>7.0583564906709015E-2</v>
      </c>
      <c r="M216" s="204">
        <v>6.7640224215023956E-2</v>
      </c>
      <c r="N216" s="209">
        <v>654.54</v>
      </c>
      <c r="O216" s="208">
        <v>76.970085861826632</v>
      </c>
      <c r="P216" s="204">
        <v>0.2361166522767966</v>
      </c>
      <c r="Q216" s="184">
        <v>3</v>
      </c>
      <c r="R216" s="184">
        <v>1721</v>
      </c>
      <c r="S216" s="15">
        <v>16344</v>
      </c>
      <c r="T216" s="15">
        <v>2275</v>
      </c>
      <c r="U216" s="189">
        <v>0.13919481155163974</v>
      </c>
      <c r="V216" s="214">
        <v>8.4516119330670172E-2</v>
      </c>
      <c r="W216" s="210">
        <v>53228568.176229008</v>
      </c>
      <c r="X216" s="190">
        <v>4065246.5707237069</v>
      </c>
      <c r="Y216" s="190">
        <v>1017283.036</v>
      </c>
      <c r="Z216" s="190">
        <v>3909198.3816000004</v>
      </c>
      <c r="AA216" s="190">
        <v>6904642.9574098615</v>
      </c>
      <c r="AB216" s="190">
        <v>484743.94537447923</v>
      </c>
      <c r="AC216" s="190">
        <v>0</v>
      </c>
      <c r="AD216" s="186">
        <v>499847.24</v>
      </c>
      <c r="AE216" s="190">
        <v>1763588.7512354306</v>
      </c>
      <c r="AF216" s="190">
        <v>18644550.882343464</v>
      </c>
      <c r="AG216" s="215">
        <v>71873119.058572471</v>
      </c>
    </row>
    <row r="217" spans="1:33" s="54" customFormat="1" x14ac:dyDescent="0.25">
      <c r="A217" s="100">
        <v>678</v>
      </c>
      <c r="B217" s="38" t="s">
        <v>358</v>
      </c>
      <c r="C217" s="166">
        <v>24679</v>
      </c>
      <c r="D217" s="206">
        <v>1.3547060509917976</v>
      </c>
      <c r="E217" s="50">
        <v>1013</v>
      </c>
      <c r="F217" s="50">
        <v>10302</v>
      </c>
      <c r="G217" s="201">
        <v>9.8330421277421864E-2</v>
      </c>
      <c r="H217" s="204">
        <v>1.070068544755445</v>
      </c>
      <c r="I217" s="184">
        <v>0</v>
      </c>
      <c r="J217" s="186">
        <v>16</v>
      </c>
      <c r="K217" s="15">
        <v>757</v>
      </c>
      <c r="L217" s="207">
        <v>3.067385226305766E-2</v>
      </c>
      <c r="M217" s="204">
        <v>2.7730511571372598E-2</v>
      </c>
      <c r="N217" s="209">
        <v>1015.43</v>
      </c>
      <c r="O217" s="208">
        <v>24.303989442896114</v>
      </c>
      <c r="P217" s="204">
        <v>0.74777513551233898</v>
      </c>
      <c r="Q217" s="184">
        <v>0</v>
      </c>
      <c r="R217" s="184">
        <v>0</v>
      </c>
      <c r="S217" s="15">
        <v>7013</v>
      </c>
      <c r="T217" s="15">
        <v>825</v>
      </c>
      <c r="U217" s="189">
        <v>0.11763867103949807</v>
      </c>
      <c r="V217" s="214">
        <v>6.2959978818528509E-2</v>
      </c>
      <c r="W217" s="210">
        <v>40251742.609816298</v>
      </c>
      <c r="X217" s="190">
        <v>2471017.2966109561</v>
      </c>
      <c r="Y217" s="190">
        <v>0</v>
      </c>
      <c r="Z217" s="190">
        <v>0</v>
      </c>
      <c r="AA217" s="190">
        <v>1386639.168844739</v>
      </c>
      <c r="AB217" s="190">
        <v>752014.45969934226</v>
      </c>
      <c r="AC217" s="190">
        <v>0</v>
      </c>
      <c r="AD217" s="186">
        <v>0</v>
      </c>
      <c r="AE217" s="190">
        <v>643563.99731694045</v>
      </c>
      <c r="AF217" s="190">
        <v>5253234.9224719778</v>
      </c>
      <c r="AG217" s="215">
        <v>45504977.532288276</v>
      </c>
    </row>
    <row r="218" spans="1:33" s="54" customFormat="1" x14ac:dyDescent="0.25">
      <c r="A218" s="100">
        <v>680</v>
      </c>
      <c r="B218" s="38" t="s">
        <v>359</v>
      </c>
      <c r="C218" s="166">
        <v>24056</v>
      </c>
      <c r="D218" s="206">
        <v>0.97977896201871939</v>
      </c>
      <c r="E218" s="50">
        <v>791</v>
      </c>
      <c r="F218" s="50">
        <v>11705</v>
      </c>
      <c r="G218" s="201">
        <v>6.757795813754805E-2</v>
      </c>
      <c r="H218" s="204">
        <v>0.73540870040383499</v>
      </c>
      <c r="I218" s="184">
        <v>0</v>
      </c>
      <c r="J218" s="186">
        <v>331</v>
      </c>
      <c r="K218" s="15">
        <v>1990</v>
      </c>
      <c r="L218" s="207">
        <v>8.2723644828732956E-2</v>
      </c>
      <c r="M218" s="204">
        <v>7.9780304137047897E-2</v>
      </c>
      <c r="N218" s="209">
        <v>48.76</v>
      </c>
      <c r="O218" s="208">
        <v>493.35520918785892</v>
      </c>
      <c r="P218" s="204">
        <v>3.6837391519731304E-2</v>
      </c>
      <c r="Q218" s="184">
        <v>0</v>
      </c>
      <c r="R218" s="184">
        <v>0</v>
      </c>
      <c r="S218" s="15">
        <v>7683</v>
      </c>
      <c r="T218" s="15">
        <v>1041</v>
      </c>
      <c r="U218" s="189">
        <v>0.13549394767668879</v>
      </c>
      <c r="V218" s="214">
        <v>8.0815255455719229E-2</v>
      </c>
      <c r="W218" s="210">
        <v>28376810.720719654</v>
      </c>
      <c r="X218" s="190">
        <v>1655346.0930803041</v>
      </c>
      <c r="Y218" s="190">
        <v>0</v>
      </c>
      <c r="Z218" s="190">
        <v>0</v>
      </c>
      <c r="AA218" s="190">
        <v>3888634.5176453278</v>
      </c>
      <c r="AB218" s="190">
        <v>36111.031833745241</v>
      </c>
      <c r="AC218" s="190">
        <v>0</v>
      </c>
      <c r="AD218" s="186">
        <v>0</v>
      </c>
      <c r="AE218" s="190">
        <v>805223.37652970781</v>
      </c>
      <c r="AF218" s="190">
        <v>6385315.0190890841</v>
      </c>
      <c r="AG218" s="215">
        <v>34762125.739808738</v>
      </c>
    </row>
    <row r="219" spans="1:33" s="54" customFormat="1" x14ac:dyDescent="0.25">
      <c r="A219" s="100">
        <v>681</v>
      </c>
      <c r="B219" s="38" t="s">
        <v>142</v>
      </c>
      <c r="C219" s="166">
        <v>3431</v>
      </c>
      <c r="D219" s="206">
        <v>1.2926277011696869</v>
      </c>
      <c r="E219" s="50">
        <v>150</v>
      </c>
      <c r="F219" s="50">
        <v>1468</v>
      </c>
      <c r="G219" s="201">
        <v>0.10217983651226158</v>
      </c>
      <c r="H219" s="204">
        <v>1.1119593259093561</v>
      </c>
      <c r="I219" s="184">
        <v>0</v>
      </c>
      <c r="J219" s="186">
        <v>6</v>
      </c>
      <c r="K219" s="15">
        <v>107</v>
      </c>
      <c r="L219" s="207">
        <v>3.1186243077819878E-2</v>
      </c>
      <c r="M219" s="204">
        <v>2.8242902386134815E-2</v>
      </c>
      <c r="N219" s="209">
        <v>559.19000000000005</v>
      </c>
      <c r="O219" s="208">
        <v>6.1356605089504459</v>
      </c>
      <c r="P219" s="204">
        <v>2.962015087477663</v>
      </c>
      <c r="Q219" s="184">
        <v>0</v>
      </c>
      <c r="R219" s="184">
        <v>0</v>
      </c>
      <c r="S219" s="15">
        <v>825</v>
      </c>
      <c r="T219" s="15">
        <v>138</v>
      </c>
      <c r="U219" s="189">
        <v>0.16727272727272727</v>
      </c>
      <c r="V219" s="214">
        <v>0.1125940350517577</v>
      </c>
      <c r="W219" s="210">
        <v>5339569.3936009798</v>
      </c>
      <c r="X219" s="190">
        <v>356981.94308403617</v>
      </c>
      <c r="Y219" s="190">
        <v>0</v>
      </c>
      <c r="Z219" s="190">
        <v>0</v>
      </c>
      <c r="AA219" s="190">
        <v>196339.67477557028</v>
      </c>
      <c r="AB219" s="190">
        <v>414128.95592928637</v>
      </c>
      <c r="AC219" s="190">
        <v>0</v>
      </c>
      <c r="AD219" s="186">
        <v>0</v>
      </c>
      <c r="AE219" s="190">
        <v>160005.79451021829</v>
      </c>
      <c r="AF219" s="190">
        <v>1127456.3682991117</v>
      </c>
      <c r="AG219" s="215">
        <v>6467025.7619000915</v>
      </c>
    </row>
    <row r="220" spans="1:33" s="54" customFormat="1" x14ac:dyDescent="0.25">
      <c r="A220" s="100">
        <v>683</v>
      </c>
      <c r="B220" s="38" t="s">
        <v>143</v>
      </c>
      <c r="C220" s="166">
        <v>3783</v>
      </c>
      <c r="D220" s="206">
        <v>1.1898441743207089</v>
      </c>
      <c r="E220" s="50">
        <v>189</v>
      </c>
      <c r="F220" s="50">
        <v>1500</v>
      </c>
      <c r="G220" s="201">
        <v>0.126</v>
      </c>
      <c r="H220" s="204">
        <v>1.3711792839653454</v>
      </c>
      <c r="I220" s="184">
        <v>0</v>
      </c>
      <c r="J220" s="186">
        <v>3</v>
      </c>
      <c r="K220" s="15">
        <v>36</v>
      </c>
      <c r="L220" s="207">
        <v>9.5162569389373505E-3</v>
      </c>
      <c r="M220" s="204">
        <v>6.5729162472522879E-3</v>
      </c>
      <c r="N220" s="209">
        <v>3453.61</v>
      </c>
      <c r="O220" s="208">
        <v>1.0953755635407587</v>
      </c>
      <c r="P220" s="204">
        <v>16.591495742707291</v>
      </c>
      <c r="Q220" s="184">
        <v>0</v>
      </c>
      <c r="R220" s="184">
        <v>0</v>
      </c>
      <c r="S220" s="15">
        <v>835</v>
      </c>
      <c r="T220" s="15">
        <v>129</v>
      </c>
      <c r="U220" s="189">
        <v>0.15449101796407186</v>
      </c>
      <c r="V220" s="214">
        <v>9.9812325743102295E-2</v>
      </c>
      <c r="W220" s="210">
        <v>5419241.288571652</v>
      </c>
      <c r="X220" s="190">
        <v>485363.61210721114</v>
      </c>
      <c r="Y220" s="190">
        <v>0</v>
      </c>
      <c r="Z220" s="190">
        <v>0</v>
      </c>
      <c r="AA220" s="190">
        <v>50381.658984547452</v>
      </c>
      <c r="AB220" s="190">
        <v>2557699.3570824633</v>
      </c>
      <c r="AC220" s="190">
        <v>0</v>
      </c>
      <c r="AD220" s="186">
        <v>0</v>
      </c>
      <c r="AE220" s="190">
        <v>156394.01381584295</v>
      </c>
      <c r="AF220" s="190">
        <v>3249838.6419900637</v>
      </c>
      <c r="AG220" s="215">
        <v>8669079.9305617157</v>
      </c>
    </row>
    <row r="221" spans="1:33" s="54" customFormat="1" x14ac:dyDescent="0.25">
      <c r="A221" s="100">
        <v>684</v>
      </c>
      <c r="B221" s="38" t="s">
        <v>360</v>
      </c>
      <c r="C221" s="166">
        <v>39205</v>
      </c>
      <c r="D221" s="206">
        <v>0.92706552517222685</v>
      </c>
      <c r="E221" s="50">
        <v>1500</v>
      </c>
      <c r="F221" s="50">
        <v>18453</v>
      </c>
      <c r="G221" s="201">
        <v>8.1287595512924735E-2</v>
      </c>
      <c r="H221" s="204">
        <v>0.8846021191323552</v>
      </c>
      <c r="I221" s="184">
        <v>0</v>
      </c>
      <c r="J221" s="186">
        <v>121</v>
      </c>
      <c r="K221" s="15">
        <v>2435</v>
      </c>
      <c r="L221" s="207">
        <v>6.2109424818262975E-2</v>
      </c>
      <c r="M221" s="204">
        <v>5.9166084126577909E-2</v>
      </c>
      <c r="N221" s="209">
        <v>496.02</v>
      </c>
      <c r="O221" s="208">
        <v>79.039151647111012</v>
      </c>
      <c r="P221" s="204">
        <v>0.22993565366558913</v>
      </c>
      <c r="Q221" s="184">
        <v>0</v>
      </c>
      <c r="R221" s="184">
        <v>0</v>
      </c>
      <c r="S221" s="15">
        <v>11773</v>
      </c>
      <c r="T221" s="15">
        <v>1843</v>
      </c>
      <c r="U221" s="189">
        <v>0.15654463603159771</v>
      </c>
      <c r="V221" s="214">
        <v>0.10186594381062815</v>
      </c>
      <c r="W221" s="210">
        <v>43758653.288753524</v>
      </c>
      <c r="X221" s="190">
        <v>3245084.8963602432</v>
      </c>
      <c r="Y221" s="190">
        <v>0</v>
      </c>
      <c r="Z221" s="190">
        <v>0</v>
      </c>
      <c r="AA221" s="190">
        <v>4699939.9500367912</v>
      </c>
      <c r="AB221" s="190">
        <v>367346.0625548464</v>
      </c>
      <c r="AC221" s="190">
        <v>0</v>
      </c>
      <c r="AD221" s="186">
        <v>0</v>
      </c>
      <c r="AE221" s="190">
        <v>1654131.6857397584</v>
      </c>
      <c r="AF221" s="190">
        <v>9966502.5946916342</v>
      </c>
      <c r="AG221" s="215">
        <v>53725155.883445159</v>
      </c>
    </row>
    <row r="222" spans="1:33" s="54" customFormat="1" x14ac:dyDescent="0.25">
      <c r="A222" s="100">
        <v>686</v>
      </c>
      <c r="B222" s="38" t="s">
        <v>144</v>
      </c>
      <c r="C222" s="166">
        <v>3121</v>
      </c>
      <c r="D222" s="206">
        <v>1.5745821816222789</v>
      </c>
      <c r="E222" s="50">
        <v>115</v>
      </c>
      <c r="F222" s="50">
        <v>1235</v>
      </c>
      <c r="G222" s="201">
        <v>9.3117408906882596E-2</v>
      </c>
      <c r="H222" s="204">
        <v>1.0133385878543455</v>
      </c>
      <c r="I222" s="184">
        <v>0</v>
      </c>
      <c r="J222" s="186">
        <v>3</v>
      </c>
      <c r="K222" s="15">
        <v>80</v>
      </c>
      <c r="L222" s="207">
        <v>2.5632809996795899E-2</v>
      </c>
      <c r="M222" s="204">
        <v>2.2689469305110836E-2</v>
      </c>
      <c r="N222" s="209">
        <v>538.96</v>
      </c>
      <c r="O222" s="208">
        <v>5.7907822472910784</v>
      </c>
      <c r="P222" s="204">
        <v>3.1384221031025361</v>
      </c>
      <c r="Q222" s="184">
        <v>0</v>
      </c>
      <c r="R222" s="184">
        <v>0</v>
      </c>
      <c r="S222" s="15">
        <v>775</v>
      </c>
      <c r="T222" s="15">
        <v>107</v>
      </c>
      <c r="U222" s="189">
        <v>0.13806451612903226</v>
      </c>
      <c r="V222" s="214">
        <v>8.3385823908062692E-2</v>
      </c>
      <c r="W222" s="210">
        <v>5916585.6997275781</v>
      </c>
      <c r="X222" s="190">
        <v>295927.26408812258</v>
      </c>
      <c r="Y222" s="190">
        <v>0</v>
      </c>
      <c r="Z222" s="190">
        <v>0</v>
      </c>
      <c r="AA222" s="190">
        <v>143481.57356880058</v>
      </c>
      <c r="AB222" s="190">
        <v>399146.87688915787</v>
      </c>
      <c r="AC222" s="190">
        <v>0</v>
      </c>
      <c r="AD222" s="186">
        <v>0</v>
      </c>
      <c r="AE222" s="190">
        <v>107791.7697163836</v>
      </c>
      <c r="AF222" s="190">
        <v>946347.48426246457</v>
      </c>
      <c r="AG222" s="215">
        <v>6862933.1839900427</v>
      </c>
    </row>
    <row r="223" spans="1:33" s="54" customFormat="1" x14ac:dyDescent="0.25">
      <c r="A223" s="100">
        <v>687</v>
      </c>
      <c r="B223" s="38" t="s">
        <v>145</v>
      </c>
      <c r="C223" s="166">
        <v>1602</v>
      </c>
      <c r="D223" s="206">
        <v>2.135978155285819</v>
      </c>
      <c r="E223" s="50">
        <v>69</v>
      </c>
      <c r="F223" s="50">
        <v>594</v>
      </c>
      <c r="G223" s="201">
        <v>0.11616161616161616</v>
      </c>
      <c r="H223" s="204">
        <v>1.2641142989900169</v>
      </c>
      <c r="I223" s="184">
        <v>0</v>
      </c>
      <c r="J223" s="186">
        <v>0</v>
      </c>
      <c r="K223" s="15">
        <v>18</v>
      </c>
      <c r="L223" s="207">
        <v>1.1235955056179775E-2</v>
      </c>
      <c r="M223" s="204">
        <v>8.2926143644947124E-3</v>
      </c>
      <c r="N223" s="209">
        <v>1150.6600000000001</v>
      </c>
      <c r="O223" s="208">
        <v>1.3922444510107241</v>
      </c>
      <c r="P223" s="204">
        <v>13.053683917331057</v>
      </c>
      <c r="Q223" s="184">
        <v>0</v>
      </c>
      <c r="R223" s="184">
        <v>0</v>
      </c>
      <c r="S223" s="15">
        <v>364</v>
      </c>
      <c r="T223" s="15">
        <v>77</v>
      </c>
      <c r="U223" s="189">
        <v>0.21153846153846154</v>
      </c>
      <c r="V223" s="214">
        <v>0.15685976931749196</v>
      </c>
      <c r="W223" s="210">
        <v>4119754.8802603395</v>
      </c>
      <c r="X223" s="190">
        <v>189489.64628030639</v>
      </c>
      <c r="Y223" s="190">
        <v>0</v>
      </c>
      <c r="Z223" s="190">
        <v>0</v>
      </c>
      <c r="AA223" s="190">
        <v>26917.331655629139</v>
      </c>
      <c r="AB223" s="190">
        <v>852164.06664924743</v>
      </c>
      <c r="AC223" s="190">
        <v>0</v>
      </c>
      <c r="AD223" s="186">
        <v>0</v>
      </c>
      <c r="AE223" s="190">
        <v>104081.5360614864</v>
      </c>
      <c r="AF223" s="190">
        <v>1172652.580646669</v>
      </c>
      <c r="AG223" s="215">
        <v>5292407.4609070085</v>
      </c>
    </row>
    <row r="224" spans="1:33" s="54" customFormat="1" x14ac:dyDescent="0.25">
      <c r="A224" s="100">
        <v>689</v>
      </c>
      <c r="B224" s="38" t="s">
        <v>146</v>
      </c>
      <c r="C224" s="166">
        <v>3226</v>
      </c>
      <c r="D224" s="206">
        <v>1.6490953722980815</v>
      </c>
      <c r="E224" s="50">
        <v>170</v>
      </c>
      <c r="F224" s="50">
        <v>1319</v>
      </c>
      <c r="G224" s="201">
        <v>0.12888551933282791</v>
      </c>
      <c r="H224" s="204">
        <v>1.4025805881927669</v>
      </c>
      <c r="I224" s="184">
        <v>0</v>
      </c>
      <c r="J224" s="186">
        <v>3</v>
      </c>
      <c r="K224" s="15">
        <v>78</v>
      </c>
      <c r="L224" s="207">
        <v>2.4178549287042779E-2</v>
      </c>
      <c r="M224" s="204">
        <v>2.1235208595357716E-2</v>
      </c>
      <c r="N224" s="209">
        <v>351.51</v>
      </c>
      <c r="O224" s="208">
        <v>9.1775482916559987</v>
      </c>
      <c r="P224" s="204">
        <v>1.980258607375063</v>
      </c>
      <c r="Q224" s="184">
        <v>0</v>
      </c>
      <c r="R224" s="184">
        <v>0</v>
      </c>
      <c r="S224" s="15">
        <v>751</v>
      </c>
      <c r="T224" s="15">
        <v>116</v>
      </c>
      <c r="U224" s="189">
        <v>0.15446071904127828</v>
      </c>
      <c r="V224" s="214">
        <v>9.978202682030872E-2</v>
      </c>
      <c r="W224" s="210">
        <v>6405045.1326576257</v>
      </c>
      <c r="X224" s="190">
        <v>423378.51614559814</v>
      </c>
      <c r="Y224" s="190">
        <v>0</v>
      </c>
      <c r="Z224" s="190">
        <v>0</v>
      </c>
      <c r="AA224" s="190">
        <v>138803.02107431937</v>
      </c>
      <c r="AB224" s="190">
        <v>260323.80639622209</v>
      </c>
      <c r="AC224" s="190">
        <v>0</v>
      </c>
      <c r="AD224" s="186">
        <v>0</v>
      </c>
      <c r="AE224" s="190">
        <v>133326.44326375803</v>
      </c>
      <c r="AF224" s="190">
        <v>955831.78687989712</v>
      </c>
      <c r="AG224" s="215">
        <v>7360876.9195375228</v>
      </c>
    </row>
    <row r="225" spans="1:33" s="54" customFormat="1" x14ac:dyDescent="0.25">
      <c r="A225" s="100">
        <v>691</v>
      </c>
      <c r="B225" s="38" t="s">
        <v>147</v>
      </c>
      <c r="C225" s="166">
        <v>2718</v>
      </c>
      <c r="D225" s="206">
        <v>1.5970035907933557</v>
      </c>
      <c r="E225" s="50">
        <v>67</v>
      </c>
      <c r="F225" s="50">
        <v>1136</v>
      </c>
      <c r="G225" s="201">
        <v>5.8978873239436617E-2</v>
      </c>
      <c r="H225" s="204">
        <v>0.64183023156772667</v>
      </c>
      <c r="I225" s="184">
        <v>0</v>
      </c>
      <c r="J225" s="186">
        <v>4</v>
      </c>
      <c r="K225" s="15">
        <v>8</v>
      </c>
      <c r="L225" s="207">
        <v>2.9433406916850625E-3</v>
      </c>
      <c r="M225" s="204">
        <v>0</v>
      </c>
      <c r="N225" s="209">
        <v>474.6</v>
      </c>
      <c r="O225" s="208">
        <v>5.7269279393173198</v>
      </c>
      <c r="P225" s="204">
        <v>3.173414995216183</v>
      </c>
      <c r="Q225" s="184">
        <v>0</v>
      </c>
      <c r="R225" s="184">
        <v>0</v>
      </c>
      <c r="S225" s="15">
        <v>683</v>
      </c>
      <c r="T225" s="15">
        <v>117</v>
      </c>
      <c r="U225" s="189">
        <v>0.17130307467057102</v>
      </c>
      <c r="V225" s="214">
        <v>0.11662438244960145</v>
      </c>
      <c r="W225" s="210">
        <v>5225975.9085403234</v>
      </c>
      <c r="X225" s="190">
        <v>163232.35685885916</v>
      </c>
      <c r="Y225" s="190">
        <v>0</v>
      </c>
      <c r="Z225" s="190">
        <v>0</v>
      </c>
      <c r="AA225" s="190">
        <v>0</v>
      </c>
      <c r="AB225" s="190">
        <v>351482.68474765157</v>
      </c>
      <c r="AC225" s="190">
        <v>0</v>
      </c>
      <c r="AD225" s="186">
        <v>0</v>
      </c>
      <c r="AE225" s="190">
        <v>131292.04676376356</v>
      </c>
      <c r="AF225" s="190">
        <v>646007.08837027382</v>
      </c>
      <c r="AG225" s="215">
        <v>5871982.9969105972</v>
      </c>
    </row>
    <row r="226" spans="1:33" s="54" customFormat="1" x14ac:dyDescent="0.25">
      <c r="A226" s="100">
        <v>694</v>
      </c>
      <c r="B226" s="38" t="s">
        <v>148</v>
      </c>
      <c r="C226" s="166">
        <v>28793</v>
      </c>
      <c r="D226" s="206">
        <v>0.99314483794459008</v>
      </c>
      <c r="E226" s="50">
        <v>1043</v>
      </c>
      <c r="F226" s="50">
        <v>13768</v>
      </c>
      <c r="G226" s="201">
        <v>7.5755374782103424E-2</v>
      </c>
      <c r="H226" s="204">
        <v>0.82439841706548367</v>
      </c>
      <c r="I226" s="184">
        <v>0</v>
      </c>
      <c r="J226" s="186">
        <v>117</v>
      </c>
      <c r="K226" s="15">
        <v>1497</v>
      </c>
      <c r="L226" s="207">
        <v>5.1991803563366093E-2</v>
      </c>
      <c r="M226" s="204">
        <v>4.9048462871681034E-2</v>
      </c>
      <c r="N226" s="209">
        <v>121</v>
      </c>
      <c r="O226" s="208">
        <v>237.95867768595042</v>
      </c>
      <c r="P226" s="204">
        <v>7.637426453990219E-2</v>
      </c>
      <c r="Q226" s="184">
        <v>0</v>
      </c>
      <c r="R226" s="184">
        <v>0</v>
      </c>
      <c r="S226" s="15">
        <v>8956</v>
      </c>
      <c r="T226" s="15">
        <v>1281</v>
      </c>
      <c r="U226" s="189">
        <v>0.14303260384100044</v>
      </c>
      <c r="V226" s="214">
        <v>8.8353911620030881E-2</v>
      </c>
      <c r="W226" s="210">
        <v>34427981.8352293</v>
      </c>
      <c r="X226" s="190">
        <v>2221062.0719635445</v>
      </c>
      <c r="Y226" s="190">
        <v>0</v>
      </c>
      <c r="Z226" s="190">
        <v>0</v>
      </c>
      <c r="AA226" s="190">
        <v>2861477.5505371597</v>
      </c>
      <c r="AB226" s="190">
        <v>89611.051105069215</v>
      </c>
      <c r="AC226" s="190">
        <v>0</v>
      </c>
      <c r="AD226" s="186">
        <v>0</v>
      </c>
      <c r="AE226" s="190">
        <v>1053688.6644857598</v>
      </c>
      <c r="AF226" s="190">
        <v>6225839.3380915299</v>
      </c>
      <c r="AG226" s="215">
        <v>40653821.17332083</v>
      </c>
    </row>
    <row r="227" spans="1:33" s="54" customFormat="1" x14ac:dyDescent="0.25">
      <c r="A227" s="100">
        <v>697</v>
      </c>
      <c r="B227" s="38" t="s">
        <v>149</v>
      </c>
      <c r="C227" s="166">
        <v>1272</v>
      </c>
      <c r="D227" s="206">
        <v>1.9669836999891932</v>
      </c>
      <c r="E227" s="50">
        <v>53</v>
      </c>
      <c r="F227" s="50">
        <v>521</v>
      </c>
      <c r="G227" s="201">
        <v>0.1017274472168906</v>
      </c>
      <c r="H227" s="204">
        <v>1.1070362558291946</v>
      </c>
      <c r="I227" s="184">
        <v>0</v>
      </c>
      <c r="J227" s="186">
        <v>0</v>
      </c>
      <c r="K227" s="15">
        <v>15</v>
      </c>
      <c r="L227" s="207">
        <v>1.179245283018868E-2</v>
      </c>
      <c r="M227" s="204">
        <v>8.8491121385036176E-3</v>
      </c>
      <c r="N227" s="209">
        <v>835.77</v>
      </c>
      <c r="O227" s="208">
        <v>1.5219498187300333</v>
      </c>
      <c r="P227" s="204">
        <v>11.941207768806091</v>
      </c>
      <c r="Q227" s="184">
        <v>0</v>
      </c>
      <c r="R227" s="184">
        <v>0</v>
      </c>
      <c r="S227" s="15">
        <v>263</v>
      </c>
      <c r="T227" s="15">
        <v>26</v>
      </c>
      <c r="U227" s="189">
        <v>9.8859315589353611E-2</v>
      </c>
      <c r="V227" s="214">
        <v>4.4180623368384048E-2</v>
      </c>
      <c r="W227" s="210">
        <v>3012311.8525983943</v>
      </c>
      <c r="X227" s="190">
        <v>131760.60648649681</v>
      </c>
      <c r="Y227" s="190">
        <v>0</v>
      </c>
      <c r="Z227" s="190">
        <v>0</v>
      </c>
      <c r="AA227" s="190">
        <v>22806.825209713024</v>
      </c>
      <c r="AB227" s="190">
        <v>618960.56348829495</v>
      </c>
      <c r="AC227" s="190">
        <v>0</v>
      </c>
      <c r="AD227" s="186">
        <v>0</v>
      </c>
      <c r="AE227" s="190">
        <v>23276.547283833657</v>
      </c>
      <c r="AF227" s="190">
        <v>796804.54246833874</v>
      </c>
      <c r="AG227" s="215">
        <v>3809116.395066733</v>
      </c>
    </row>
    <row r="228" spans="1:33" s="54" customFormat="1" x14ac:dyDescent="0.25">
      <c r="A228" s="100">
        <v>698</v>
      </c>
      <c r="B228" s="38" t="s">
        <v>150</v>
      </c>
      <c r="C228" s="166">
        <v>63042</v>
      </c>
      <c r="D228" s="206">
        <v>0.98611355210231111</v>
      </c>
      <c r="E228" s="50">
        <v>3193</v>
      </c>
      <c r="F228" s="50">
        <v>30407</v>
      </c>
      <c r="G228" s="201">
        <v>0.10500871509849706</v>
      </c>
      <c r="H228" s="204">
        <v>1.1427442442768105</v>
      </c>
      <c r="I228" s="184">
        <v>0</v>
      </c>
      <c r="J228" s="186">
        <v>116</v>
      </c>
      <c r="K228" s="15">
        <v>2187</v>
      </c>
      <c r="L228" s="207">
        <v>3.4691158275435424E-2</v>
      </c>
      <c r="M228" s="204">
        <v>3.1747817583750365E-2</v>
      </c>
      <c r="N228" s="209">
        <v>7581.51</v>
      </c>
      <c r="O228" s="208">
        <v>8.3152300794960361</v>
      </c>
      <c r="P228" s="204">
        <v>2.185618296235234</v>
      </c>
      <c r="Q228" s="184">
        <v>0</v>
      </c>
      <c r="R228" s="184">
        <v>0</v>
      </c>
      <c r="S228" s="15">
        <v>18893</v>
      </c>
      <c r="T228" s="15">
        <v>1689</v>
      </c>
      <c r="U228" s="189">
        <v>8.9398189805748166E-2</v>
      </c>
      <c r="V228" s="214">
        <v>3.4719497584778602E-2</v>
      </c>
      <c r="W228" s="210">
        <v>74846064.281345159</v>
      </c>
      <c r="X228" s="190">
        <v>6740865.3893451663</v>
      </c>
      <c r="Y228" s="190">
        <v>0</v>
      </c>
      <c r="Z228" s="190">
        <v>0</v>
      </c>
      <c r="AA228" s="190">
        <v>4055289.6863134662</v>
      </c>
      <c r="AB228" s="190">
        <v>5614769.2567239106</v>
      </c>
      <c r="AC228" s="190">
        <v>0</v>
      </c>
      <c r="AD228" s="186">
        <v>0</v>
      </c>
      <c r="AE228" s="190">
        <v>906573.50807788013</v>
      </c>
      <c r="AF228" s="190">
        <v>17317497.84046042</v>
      </c>
      <c r="AG228" s="215">
        <v>92163562.121805578</v>
      </c>
    </row>
    <row r="229" spans="1:33" s="54" customFormat="1" x14ac:dyDescent="0.25">
      <c r="A229" s="100">
        <v>700</v>
      </c>
      <c r="B229" s="38" t="s">
        <v>151</v>
      </c>
      <c r="C229" s="166">
        <v>4994</v>
      </c>
      <c r="D229" s="206">
        <v>1.2742567943169696</v>
      </c>
      <c r="E229" s="50">
        <v>211</v>
      </c>
      <c r="F229" s="50">
        <v>2125</v>
      </c>
      <c r="G229" s="201">
        <v>9.9294117647058824E-2</v>
      </c>
      <c r="H229" s="204">
        <v>1.0805558502957531</v>
      </c>
      <c r="I229" s="184">
        <v>0</v>
      </c>
      <c r="J229" s="186">
        <v>11</v>
      </c>
      <c r="K229" s="15">
        <v>152</v>
      </c>
      <c r="L229" s="207">
        <v>3.0436523828594315E-2</v>
      </c>
      <c r="M229" s="204">
        <v>2.7493183136909252E-2</v>
      </c>
      <c r="N229" s="209">
        <v>942.27</v>
      </c>
      <c r="O229" s="208">
        <v>5.299967100724845</v>
      </c>
      <c r="P229" s="204">
        <v>3.429062606193642</v>
      </c>
      <c r="Q229" s="184">
        <v>3</v>
      </c>
      <c r="R229" s="184">
        <v>321</v>
      </c>
      <c r="S229" s="15">
        <v>1352</v>
      </c>
      <c r="T229" s="15">
        <v>167</v>
      </c>
      <c r="U229" s="189">
        <v>0.1235207100591716</v>
      </c>
      <c r="V229" s="214">
        <v>6.8842017838202041E-2</v>
      </c>
      <c r="W229" s="210">
        <v>7661566.1251687789</v>
      </c>
      <c r="X229" s="190">
        <v>504931.408895395</v>
      </c>
      <c r="Y229" s="190">
        <v>0</v>
      </c>
      <c r="Z229" s="190">
        <v>0</v>
      </c>
      <c r="AA229" s="190">
        <v>278196.45221486391</v>
      </c>
      <c r="AB229" s="190">
        <v>697833.1002047403</v>
      </c>
      <c r="AC229" s="190">
        <v>0</v>
      </c>
      <c r="AD229" s="186">
        <v>93231.24</v>
      </c>
      <c r="AE229" s="190">
        <v>142397.29478981407</v>
      </c>
      <c r="AF229" s="190">
        <v>1716589.4961048113</v>
      </c>
      <c r="AG229" s="215">
        <v>9378155.6212735903</v>
      </c>
    </row>
    <row r="230" spans="1:33" s="54" customFormat="1" x14ac:dyDescent="0.25">
      <c r="A230" s="100">
        <v>702</v>
      </c>
      <c r="B230" s="38" t="s">
        <v>152</v>
      </c>
      <c r="C230" s="166">
        <v>4283</v>
      </c>
      <c r="D230" s="206">
        <v>1.3785325583176313</v>
      </c>
      <c r="E230" s="50">
        <v>134</v>
      </c>
      <c r="F230" s="50">
        <v>1731</v>
      </c>
      <c r="G230" s="201">
        <v>7.7411900635470821E-2</v>
      </c>
      <c r="H230" s="204">
        <v>0.84242535304556621</v>
      </c>
      <c r="I230" s="184">
        <v>0</v>
      </c>
      <c r="J230" s="186">
        <v>11</v>
      </c>
      <c r="K230" s="15">
        <v>55</v>
      </c>
      <c r="L230" s="207">
        <v>1.2841466261965912E-2</v>
      </c>
      <c r="M230" s="204">
        <v>9.8981255702808493E-3</v>
      </c>
      <c r="N230" s="209">
        <v>776.98</v>
      </c>
      <c r="O230" s="208">
        <v>5.5123684007310354</v>
      </c>
      <c r="P230" s="204">
        <v>3.29693476160663</v>
      </c>
      <c r="Q230" s="184">
        <v>0</v>
      </c>
      <c r="R230" s="184">
        <v>0</v>
      </c>
      <c r="S230" s="15">
        <v>1037</v>
      </c>
      <c r="T230" s="15">
        <v>135</v>
      </c>
      <c r="U230" s="189">
        <v>0.13018322082931533</v>
      </c>
      <c r="V230" s="214">
        <v>7.5504528608345764E-2</v>
      </c>
      <c r="W230" s="210">
        <v>7108486.7863205038</v>
      </c>
      <c r="X230" s="190">
        <v>337610.64563840057</v>
      </c>
      <c r="Y230" s="190">
        <v>0</v>
      </c>
      <c r="Z230" s="190">
        <v>0</v>
      </c>
      <c r="AA230" s="190">
        <v>85897.209963208239</v>
      </c>
      <c r="AB230" s="190">
        <v>575421.44204641867</v>
      </c>
      <c r="AC230" s="190">
        <v>0</v>
      </c>
      <c r="AD230" s="186">
        <v>0</v>
      </c>
      <c r="AE230" s="190">
        <v>133943.20427647719</v>
      </c>
      <c r="AF230" s="190">
        <v>1132872.5019245045</v>
      </c>
      <c r="AG230" s="215">
        <v>8241359.2882450083</v>
      </c>
    </row>
    <row r="231" spans="1:33" s="54" customFormat="1" x14ac:dyDescent="0.25">
      <c r="A231" s="100">
        <v>704</v>
      </c>
      <c r="B231" s="38" t="s">
        <v>153</v>
      </c>
      <c r="C231" s="166">
        <v>6327</v>
      </c>
      <c r="D231" s="206">
        <v>0.70193644839207725</v>
      </c>
      <c r="E231" s="50">
        <v>127</v>
      </c>
      <c r="F231" s="50">
        <v>3144</v>
      </c>
      <c r="G231" s="201">
        <v>4.039440203562341E-2</v>
      </c>
      <c r="H231" s="204">
        <v>0.43958704174138408</v>
      </c>
      <c r="I231" s="184">
        <v>0</v>
      </c>
      <c r="J231" s="186">
        <v>100</v>
      </c>
      <c r="K231" s="15">
        <v>144</v>
      </c>
      <c r="L231" s="207">
        <v>2.2759601706970129E-2</v>
      </c>
      <c r="M231" s="204">
        <v>1.9816261015285067E-2</v>
      </c>
      <c r="N231" s="209">
        <v>127.15</v>
      </c>
      <c r="O231" s="208">
        <v>49.760125835627207</v>
      </c>
      <c r="P231" s="204">
        <v>0.36523056752681987</v>
      </c>
      <c r="Q231" s="184">
        <v>0</v>
      </c>
      <c r="R231" s="184">
        <v>0</v>
      </c>
      <c r="S231" s="15">
        <v>2241</v>
      </c>
      <c r="T231" s="15">
        <v>197</v>
      </c>
      <c r="U231" s="189">
        <v>8.7907184292726467E-2</v>
      </c>
      <c r="V231" s="214">
        <v>3.3228492071756904E-2</v>
      </c>
      <c r="W231" s="210">
        <v>5346969.2523315549</v>
      </c>
      <c r="X231" s="190">
        <v>260243.17312955527</v>
      </c>
      <c r="Y231" s="190">
        <v>0</v>
      </c>
      <c r="Z231" s="190">
        <v>0</v>
      </c>
      <c r="AA231" s="190">
        <v>254037.34940397352</v>
      </c>
      <c r="AB231" s="190">
        <v>94165.662380244219</v>
      </c>
      <c r="AC231" s="190">
        <v>0</v>
      </c>
      <c r="AD231" s="186">
        <v>0</v>
      </c>
      <c r="AE231" s="190">
        <v>87077.926073108669</v>
      </c>
      <c r="AF231" s="190">
        <v>695524.11098688189</v>
      </c>
      <c r="AG231" s="215">
        <v>6042493.3633184368</v>
      </c>
    </row>
    <row r="232" spans="1:33" s="54" customFormat="1" x14ac:dyDescent="0.25">
      <c r="A232" s="100">
        <v>707</v>
      </c>
      <c r="B232" s="38" t="s">
        <v>154</v>
      </c>
      <c r="C232" s="166">
        <v>2126</v>
      </c>
      <c r="D232" s="206">
        <v>1.7699816146207552</v>
      </c>
      <c r="E232" s="50">
        <v>111</v>
      </c>
      <c r="F232" s="50">
        <v>806</v>
      </c>
      <c r="G232" s="201">
        <v>0.13771712158808933</v>
      </c>
      <c r="H232" s="204">
        <v>1.4986893981660692</v>
      </c>
      <c r="I232" s="184">
        <v>0</v>
      </c>
      <c r="J232" s="186">
        <v>2</v>
      </c>
      <c r="K232" s="15">
        <v>69</v>
      </c>
      <c r="L232" s="207">
        <v>3.2455315145813735E-2</v>
      </c>
      <c r="M232" s="204">
        <v>2.9511974454128672E-2</v>
      </c>
      <c r="N232" s="209">
        <v>427.61</v>
      </c>
      <c r="O232" s="208">
        <v>4.9718201164612612</v>
      </c>
      <c r="P232" s="204">
        <v>3.6553854671812926</v>
      </c>
      <c r="Q232" s="184">
        <v>3</v>
      </c>
      <c r="R232" s="184">
        <v>362</v>
      </c>
      <c r="S232" s="15">
        <v>482</v>
      </c>
      <c r="T232" s="15">
        <v>86</v>
      </c>
      <c r="U232" s="189">
        <v>0.17842323651452283</v>
      </c>
      <c r="V232" s="214">
        <v>0.12374454429355326</v>
      </c>
      <c r="W232" s="210">
        <v>4530478.499634698</v>
      </c>
      <c r="X232" s="190">
        <v>298134.01221308444</v>
      </c>
      <c r="Y232" s="190">
        <v>0</v>
      </c>
      <c r="Z232" s="190">
        <v>0</v>
      </c>
      <c r="AA232" s="190">
        <v>127127.51292126563</v>
      </c>
      <c r="AB232" s="190">
        <v>316682.4922565177</v>
      </c>
      <c r="AC232" s="190">
        <v>0</v>
      </c>
      <c r="AD232" s="186">
        <v>105139.28</v>
      </c>
      <c r="AE232" s="190">
        <v>108965.47845481294</v>
      </c>
      <c r="AF232" s="190">
        <v>956048.77584568132</v>
      </c>
      <c r="AG232" s="215">
        <v>5486527.2754803794</v>
      </c>
    </row>
    <row r="233" spans="1:33" s="54" customFormat="1" x14ac:dyDescent="0.25">
      <c r="A233" s="100">
        <v>710</v>
      </c>
      <c r="B233" s="38" t="s">
        <v>361</v>
      </c>
      <c r="C233" s="166">
        <v>27536</v>
      </c>
      <c r="D233" s="206">
        <v>0.94868729023014908</v>
      </c>
      <c r="E233" s="50">
        <v>1070</v>
      </c>
      <c r="F233" s="50">
        <v>12785</v>
      </c>
      <c r="G233" s="201">
        <v>8.3691826359014468E-2</v>
      </c>
      <c r="H233" s="204">
        <v>0.91076586143417038</v>
      </c>
      <c r="I233" s="184">
        <v>3</v>
      </c>
      <c r="J233" s="186">
        <v>17778</v>
      </c>
      <c r="K233" s="15">
        <v>1305</v>
      </c>
      <c r="L233" s="207">
        <v>4.7392504357931436E-2</v>
      </c>
      <c r="M233" s="204">
        <v>4.4449163666246377E-2</v>
      </c>
      <c r="N233" s="209">
        <v>1148.3</v>
      </c>
      <c r="O233" s="208">
        <v>23.979796220499871</v>
      </c>
      <c r="P233" s="204">
        <v>0.75788463054642474</v>
      </c>
      <c r="Q233" s="184">
        <v>3</v>
      </c>
      <c r="R233" s="184">
        <v>1817</v>
      </c>
      <c r="S233" s="15">
        <v>8181</v>
      </c>
      <c r="T233" s="15">
        <v>1357</v>
      </c>
      <c r="U233" s="189">
        <v>0.16587214276983253</v>
      </c>
      <c r="V233" s="214">
        <v>0.11119345054886297</v>
      </c>
      <c r="W233" s="210">
        <v>31451111.159299023</v>
      </c>
      <c r="X233" s="190">
        <v>2346627.8785154298</v>
      </c>
      <c r="Y233" s="190">
        <v>556012.4192</v>
      </c>
      <c r="Z233" s="190">
        <v>4769264.9484000001</v>
      </c>
      <c r="AA233" s="190">
        <v>2479947.4092568071</v>
      </c>
      <c r="AB233" s="190">
        <v>850416.28085909889</v>
      </c>
      <c r="AC233" s="190">
        <v>0</v>
      </c>
      <c r="AD233" s="186">
        <v>527729.48</v>
      </c>
      <c r="AE233" s="190">
        <v>1268176.4080281046</v>
      </c>
      <c r="AF233" s="190">
        <v>12798174.824259438</v>
      </c>
      <c r="AG233" s="215">
        <v>44249285.983558461</v>
      </c>
    </row>
    <row r="234" spans="1:33" s="54" customFormat="1" x14ac:dyDescent="0.25">
      <c r="A234" s="100">
        <v>729</v>
      </c>
      <c r="B234" s="38" t="s">
        <v>155</v>
      </c>
      <c r="C234" s="166">
        <v>9309</v>
      </c>
      <c r="D234" s="206">
        <v>1.3577693398146429</v>
      </c>
      <c r="E234" s="50">
        <v>553</v>
      </c>
      <c r="F234" s="50">
        <v>4020</v>
      </c>
      <c r="G234" s="201">
        <v>0.13756218905472636</v>
      </c>
      <c r="H234" s="204">
        <v>1.4970033641965488</v>
      </c>
      <c r="I234" s="184">
        <v>0</v>
      </c>
      <c r="J234" s="186">
        <v>12</v>
      </c>
      <c r="K234" s="15">
        <v>106</v>
      </c>
      <c r="L234" s="207">
        <v>1.1386829949511226E-2</v>
      </c>
      <c r="M234" s="204">
        <v>8.4434892578261634E-3</v>
      </c>
      <c r="N234" s="209">
        <v>1251.7</v>
      </c>
      <c r="O234" s="208">
        <v>7.4370855636334579</v>
      </c>
      <c r="P234" s="204">
        <v>2.4436883028508629</v>
      </c>
      <c r="Q234" s="184">
        <v>0</v>
      </c>
      <c r="R234" s="184">
        <v>0</v>
      </c>
      <c r="S234" s="15">
        <v>2292</v>
      </c>
      <c r="T234" s="15">
        <v>351</v>
      </c>
      <c r="U234" s="189">
        <v>0.15314136125654451</v>
      </c>
      <c r="V234" s="214">
        <v>9.8462669035574948E-2</v>
      </c>
      <c r="W234" s="210">
        <v>15217422.061347378</v>
      </c>
      <c r="X234" s="190">
        <v>1303954.4959702916</v>
      </c>
      <c r="Y234" s="190">
        <v>0</v>
      </c>
      <c r="Z234" s="190">
        <v>0</v>
      </c>
      <c r="AA234" s="190">
        <v>159258.64256070642</v>
      </c>
      <c r="AB234" s="190">
        <v>926992.99725797633</v>
      </c>
      <c r="AC234" s="190">
        <v>0</v>
      </c>
      <c r="AD234" s="186">
        <v>0</v>
      </c>
      <c r="AE234" s="190">
        <v>379641.99213294714</v>
      </c>
      <c r="AF234" s="190">
        <v>2769848.1279219221</v>
      </c>
      <c r="AG234" s="215">
        <v>17987270.189269301</v>
      </c>
    </row>
    <row r="235" spans="1:33" s="54" customFormat="1" x14ac:dyDescent="0.25">
      <c r="A235" s="100">
        <v>732</v>
      </c>
      <c r="B235" s="38" t="s">
        <v>156</v>
      </c>
      <c r="C235" s="166">
        <v>3400</v>
      </c>
      <c r="D235" s="206">
        <v>1.7845690028410373</v>
      </c>
      <c r="E235" s="50">
        <v>192</v>
      </c>
      <c r="F235" s="50">
        <v>1447</v>
      </c>
      <c r="G235" s="201">
        <v>0.13268832066344161</v>
      </c>
      <c r="H235" s="204">
        <v>1.4439640993481111</v>
      </c>
      <c r="I235" s="184">
        <v>0</v>
      </c>
      <c r="J235" s="186">
        <v>7</v>
      </c>
      <c r="K235" s="15">
        <v>67</v>
      </c>
      <c r="L235" s="207">
        <v>1.9705882352941177E-2</v>
      </c>
      <c r="M235" s="204">
        <v>1.6762541661256115E-2</v>
      </c>
      <c r="N235" s="209">
        <v>5729.92</v>
      </c>
      <c r="O235" s="208">
        <v>0.593376521836256</v>
      </c>
      <c r="P235" s="204">
        <v>30.627971162241643</v>
      </c>
      <c r="Q235" s="184">
        <v>0</v>
      </c>
      <c r="R235" s="184">
        <v>0</v>
      </c>
      <c r="S235" s="15">
        <v>717</v>
      </c>
      <c r="T235" s="15">
        <v>124</v>
      </c>
      <c r="U235" s="189">
        <v>0.17294281729428174</v>
      </c>
      <c r="V235" s="214">
        <v>0.11826412507331217</v>
      </c>
      <c r="W235" s="210">
        <v>7305068.9686456835</v>
      </c>
      <c r="X235" s="190">
        <v>459379.85063840938</v>
      </c>
      <c r="Y235" s="190">
        <v>0</v>
      </c>
      <c r="Z235" s="190">
        <v>0</v>
      </c>
      <c r="AA235" s="190">
        <v>115477.35065489331</v>
      </c>
      <c r="AB235" s="190">
        <v>2771000</v>
      </c>
      <c r="AC235" s="190">
        <v>0</v>
      </c>
      <c r="AD235" s="186">
        <v>0</v>
      </c>
      <c r="AE235" s="190">
        <v>166544.98107799157</v>
      </c>
      <c r="AF235" s="190">
        <v>3512402.1823712932</v>
      </c>
      <c r="AG235" s="215">
        <v>10817471.151016977</v>
      </c>
    </row>
    <row r="236" spans="1:33" s="54" customFormat="1" x14ac:dyDescent="0.25">
      <c r="A236" s="100">
        <v>734</v>
      </c>
      <c r="B236" s="38" t="s">
        <v>157</v>
      </c>
      <c r="C236" s="166">
        <v>51833</v>
      </c>
      <c r="D236" s="206">
        <v>1.0433696642979526</v>
      </c>
      <c r="E236" s="50">
        <v>2446</v>
      </c>
      <c r="F236" s="50">
        <v>23765</v>
      </c>
      <c r="G236" s="201">
        <v>0.10292446875657479</v>
      </c>
      <c r="H236" s="204">
        <v>1.1200626934297919</v>
      </c>
      <c r="I236" s="184">
        <v>0</v>
      </c>
      <c r="J236" s="186">
        <v>593</v>
      </c>
      <c r="K236" s="15">
        <v>3197</v>
      </c>
      <c r="L236" s="207">
        <v>6.1678853240213764E-2</v>
      </c>
      <c r="M236" s="204">
        <v>5.8735512548528698E-2</v>
      </c>
      <c r="N236" s="209">
        <v>1986.59</v>
      </c>
      <c r="O236" s="208">
        <v>26.091443126160911</v>
      </c>
      <c r="P236" s="204">
        <v>0.69654709826800609</v>
      </c>
      <c r="Q236" s="184">
        <v>3</v>
      </c>
      <c r="R236" s="184">
        <v>601</v>
      </c>
      <c r="S236" s="15">
        <v>15759</v>
      </c>
      <c r="T236" s="15">
        <v>2307</v>
      </c>
      <c r="U236" s="189">
        <v>0.14639253759756329</v>
      </c>
      <c r="V236" s="214">
        <v>9.1713845376593731E-2</v>
      </c>
      <c r="W236" s="210">
        <v>65111336.451512776</v>
      </c>
      <c r="X236" s="190">
        <v>5432319.5312002869</v>
      </c>
      <c r="Y236" s="190">
        <v>0</v>
      </c>
      <c r="Z236" s="190">
        <v>0</v>
      </c>
      <c r="AA236" s="190">
        <v>6168579.0260338476</v>
      </c>
      <c r="AB236" s="190">
        <v>1471243.1240894166</v>
      </c>
      <c r="AC236" s="190">
        <v>0</v>
      </c>
      <c r="AD236" s="186">
        <v>174554.44</v>
      </c>
      <c r="AE236" s="190">
        <v>1968977.9741376697</v>
      </c>
      <c r="AF236" s="190">
        <v>15215674.095461212</v>
      </c>
      <c r="AG236" s="215">
        <v>80327010.546973988</v>
      </c>
    </row>
    <row r="237" spans="1:33" s="54" customFormat="1" x14ac:dyDescent="0.25">
      <c r="A237" s="100">
        <v>738</v>
      </c>
      <c r="B237" s="38" t="s">
        <v>362</v>
      </c>
      <c r="C237" s="166">
        <v>2945</v>
      </c>
      <c r="D237" s="206">
        <v>0.83220852656868138</v>
      </c>
      <c r="E237" s="50">
        <v>71</v>
      </c>
      <c r="F237" s="50">
        <v>1377</v>
      </c>
      <c r="G237" s="201">
        <v>5.1561365286855482E-2</v>
      </c>
      <c r="H237" s="204">
        <v>0.56111012646274694</v>
      </c>
      <c r="I237" s="184">
        <v>0</v>
      </c>
      <c r="J237" s="186">
        <v>74</v>
      </c>
      <c r="K237" s="15">
        <v>90</v>
      </c>
      <c r="L237" s="207">
        <v>3.0560271646859084E-2</v>
      </c>
      <c r="M237" s="204">
        <v>2.7616930955174021E-2</v>
      </c>
      <c r="N237" s="209">
        <v>252.6</v>
      </c>
      <c r="O237" s="208">
        <v>11.658749010292954</v>
      </c>
      <c r="P237" s="204">
        <v>1.558822390215898</v>
      </c>
      <c r="Q237" s="184">
        <v>0</v>
      </c>
      <c r="R237" s="184">
        <v>0</v>
      </c>
      <c r="S237" s="15">
        <v>926</v>
      </c>
      <c r="T237" s="15">
        <v>120</v>
      </c>
      <c r="U237" s="189">
        <v>0.12958963282937366</v>
      </c>
      <c r="V237" s="214">
        <v>7.49109406084041E-2</v>
      </c>
      <c r="W237" s="210">
        <v>2950730.3151722695</v>
      </c>
      <c r="X237" s="190">
        <v>154621.55450003612</v>
      </c>
      <c r="Y237" s="190">
        <v>0</v>
      </c>
      <c r="Z237" s="190">
        <v>0</v>
      </c>
      <c r="AA237" s="190">
        <v>164792.99146431201</v>
      </c>
      <c r="AB237" s="190">
        <v>187072.32652182213</v>
      </c>
      <c r="AC237" s="190">
        <v>0</v>
      </c>
      <c r="AD237" s="186">
        <v>0</v>
      </c>
      <c r="AE237" s="190">
        <v>91375.582534801957</v>
      </c>
      <c r="AF237" s="190">
        <v>597862.45502097253</v>
      </c>
      <c r="AG237" s="215">
        <v>3548592.770193242</v>
      </c>
    </row>
    <row r="238" spans="1:33" s="54" customFormat="1" x14ac:dyDescent="0.25">
      <c r="A238" s="100">
        <v>739</v>
      </c>
      <c r="B238" s="38" t="s">
        <v>158</v>
      </c>
      <c r="C238" s="166">
        <v>3383</v>
      </c>
      <c r="D238" s="206">
        <v>1.3864292421802544</v>
      </c>
      <c r="E238" s="50">
        <v>131</v>
      </c>
      <c r="F238" s="50">
        <v>1411</v>
      </c>
      <c r="G238" s="201">
        <v>9.2841956059532244E-2</v>
      </c>
      <c r="H238" s="204">
        <v>1.0103410066004086</v>
      </c>
      <c r="I238" s="184">
        <v>0</v>
      </c>
      <c r="J238" s="186">
        <v>5</v>
      </c>
      <c r="K238" s="15">
        <v>42</v>
      </c>
      <c r="L238" s="207">
        <v>1.2415016257759386E-2</v>
      </c>
      <c r="M238" s="204">
        <v>9.4716755660743234E-3</v>
      </c>
      <c r="N238" s="209">
        <v>539.12</v>
      </c>
      <c r="O238" s="208">
        <v>6.2750408072414308</v>
      </c>
      <c r="P238" s="204">
        <v>2.8962232370153349</v>
      </c>
      <c r="Q238" s="184">
        <v>0</v>
      </c>
      <c r="R238" s="184">
        <v>0</v>
      </c>
      <c r="S238" s="15">
        <v>799</v>
      </c>
      <c r="T238" s="15">
        <v>108</v>
      </c>
      <c r="U238" s="189">
        <v>0.13516896120150187</v>
      </c>
      <c r="V238" s="214">
        <v>8.0490268980532312E-2</v>
      </c>
      <c r="W238" s="210">
        <v>5646921.7004550928</v>
      </c>
      <c r="X238" s="190">
        <v>319820.72782205156</v>
      </c>
      <c r="Y238" s="190">
        <v>0</v>
      </c>
      <c r="Z238" s="190">
        <v>0</v>
      </c>
      <c r="AA238" s="190">
        <v>64924.234201618841</v>
      </c>
      <c r="AB238" s="190">
        <v>399265.37084103224</v>
      </c>
      <c r="AC238" s="190">
        <v>0</v>
      </c>
      <c r="AD238" s="186">
        <v>0</v>
      </c>
      <c r="AE238" s="190">
        <v>112783.34883410492</v>
      </c>
      <c r="AF238" s="190">
        <v>896793.68169880658</v>
      </c>
      <c r="AG238" s="215">
        <v>6543715.3821538994</v>
      </c>
    </row>
    <row r="239" spans="1:33" s="54" customFormat="1" x14ac:dyDescent="0.25">
      <c r="A239" s="100">
        <v>740</v>
      </c>
      <c r="B239" s="38" t="s">
        <v>363</v>
      </c>
      <c r="C239" s="166">
        <v>32974</v>
      </c>
      <c r="D239" s="206">
        <v>1.314714106801081</v>
      </c>
      <c r="E239" s="50">
        <v>1763</v>
      </c>
      <c r="F239" s="50">
        <v>14842</v>
      </c>
      <c r="G239" s="201">
        <v>0.11878453038674033</v>
      </c>
      <c r="H239" s="204">
        <v>1.2926578358877017</v>
      </c>
      <c r="I239" s="184">
        <v>0</v>
      </c>
      <c r="J239" s="186">
        <v>41</v>
      </c>
      <c r="K239" s="15">
        <v>1224</v>
      </c>
      <c r="L239" s="207">
        <v>3.7120155273852123E-2</v>
      </c>
      <c r="M239" s="204">
        <v>3.4176814582167064E-2</v>
      </c>
      <c r="N239" s="209">
        <v>2238.09</v>
      </c>
      <c r="O239" s="208">
        <v>14.733098311506685</v>
      </c>
      <c r="P239" s="204">
        <v>1.2335435910963886</v>
      </c>
      <c r="Q239" s="184">
        <v>3</v>
      </c>
      <c r="R239" s="184">
        <v>4935</v>
      </c>
      <c r="S239" s="15">
        <v>8584</v>
      </c>
      <c r="T239" s="15">
        <v>1013</v>
      </c>
      <c r="U239" s="189">
        <v>0.11801025163094128</v>
      </c>
      <c r="V239" s="214">
        <v>6.3331559409971719E-2</v>
      </c>
      <c r="W239" s="210">
        <v>52193331.025702946</v>
      </c>
      <c r="X239" s="190">
        <v>3988336.9883960993</v>
      </c>
      <c r="Y239" s="190">
        <v>0</v>
      </c>
      <c r="Z239" s="190">
        <v>0</v>
      </c>
      <c r="AA239" s="190">
        <v>2283396.0217807214</v>
      </c>
      <c r="AB239" s="190">
        <v>1657500.8046921019</v>
      </c>
      <c r="AC239" s="190">
        <v>0</v>
      </c>
      <c r="AD239" s="186">
        <v>1433321.4</v>
      </c>
      <c r="AE239" s="190">
        <v>864950.83977314178</v>
      </c>
      <c r="AF239" s="190">
        <v>10227506.054642066</v>
      </c>
      <c r="AG239" s="215">
        <v>62420837.080345012</v>
      </c>
    </row>
    <row r="240" spans="1:33" s="54" customFormat="1" x14ac:dyDescent="0.25">
      <c r="A240" s="100">
        <v>742</v>
      </c>
      <c r="B240" s="38" t="s">
        <v>159</v>
      </c>
      <c r="C240" s="166">
        <v>1005</v>
      </c>
      <c r="D240" s="206">
        <v>1.3134045707133979</v>
      </c>
      <c r="E240" s="50">
        <v>76</v>
      </c>
      <c r="F240" s="50">
        <v>443</v>
      </c>
      <c r="G240" s="201">
        <v>0.17155756207674944</v>
      </c>
      <c r="H240" s="204">
        <v>1.8669537708510917</v>
      </c>
      <c r="I240" s="184">
        <v>0</v>
      </c>
      <c r="J240" s="186">
        <v>2</v>
      </c>
      <c r="K240" s="15">
        <v>5</v>
      </c>
      <c r="L240" s="207">
        <v>4.9751243781094526E-3</v>
      </c>
      <c r="M240" s="204">
        <v>2.0317836864243901E-3</v>
      </c>
      <c r="N240" s="209">
        <v>6439.58</v>
      </c>
      <c r="O240" s="208">
        <v>0.15606607884365128</v>
      </c>
      <c r="P240" s="204">
        <v>116.45015453588046</v>
      </c>
      <c r="Q240" s="184">
        <v>0</v>
      </c>
      <c r="R240" s="184">
        <v>0</v>
      </c>
      <c r="S240" s="15">
        <v>243</v>
      </c>
      <c r="T240" s="15">
        <v>29</v>
      </c>
      <c r="U240" s="189">
        <v>0.11934156378600823</v>
      </c>
      <c r="V240" s="214">
        <v>6.4662871565038665E-2</v>
      </c>
      <c r="W240" s="210">
        <v>1589192.9997908832</v>
      </c>
      <c r="X240" s="190">
        <v>175564.31866022933</v>
      </c>
      <c r="Y240" s="190">
        <v>0</v>
      </c>
      <c r="Z240" s="190">
        <v>0</v>
      </c>
      <c r="AA240" s="190">
        <v>4137.3432671081682</v>
      </c>
      <c r="AB240" s="190">
        <v>819075</v>
      </c>
      <c r="AC240" s="190">
        <v>0</v>
      </c>
      <c r="AD240" s="186">
        <v>0</v>
      </c>
      <c r="AE240" s="190">
        <v>26916.628347390979</v>
      </c>
      <c r="AF240" s="190">
        <v>1025693.2902747281</v>
      </c>
      <c r="AG240" s="215">
        <v>2614886.2900656112</v>
      </c>
    </row>
    <row r="241" spans="1:33" s="54" customFormat="1" x14ac:dyDescent="0.25">
      <c r="A241" s="100">
        <v>743</v>
      </c>
      <c r="B241" s="38" t="s">
        <v>160</v>
      </c>
      <c r="C241" s="166">
        <v>63781</v>
      </c>
      <c r="D241" s="206">
        <v>1.0412703256051055</v>
      </c>
      <c r="E241" s="50">
        <v>2295</v>
      </c>
      <c r="F241" s="50">
        <v>30554</v>
      </c>
      <c r="G241" s="201">
        <v>7.5112914839300909E-2</v>
      </c>
      <c r="H241" s="204">
        <v>0.8174069268722427</v>
      </c>
      <c r="I241" s="184">
        <v>0</v>
      </c>
      <c r="J241" s="186">
        <v>138</v>
      </c>
      <c r="K241" s="15">
        <v>1733</v>
      </c>
      <c r="L241" s="207">
        <v>2.7171101111616313E-2</v>
      </c>
      <c r="M241" s="204">
        <v>2.422776041993125E-2</v>
      </c>
      <c r="N241" s="209">
        <v>1431.75</v>
      </c>
      <c r="O241" s="208">
        <v>44.547581630871314</v>
      </c>
      <c r="P241" s="204">
        <v>0.40796645595139641</v>
      </c>
      <c r="Q241" s="184">
        <v>0</v>
      </c>
      <c r="R241" s="184">
        <v>0</v>
      </c>
      <c r="S241" s="15">
        <v>19390</v>
      </c>
      <c r="T241" s="15">
        <v>1675</v>
      </c>
      <c r="U241" s="189">
        <v>8.6384734399174837E-2</v>
      </c>
      <c r="V241" s="214">
        <v>3.1706042178205274E-2</v>
      </c>
      <c r="W241" s="210">
        <v>79958911.684947267</v>
      </c>
      <c r="X241" s="190">
        <v>4878274.8696495993</v>
      </c>
      <c r="Y241" s="190">
        <v>0</v>
      </c>
      <c r="Z241" s="190">
        <v>0</v>
      </c>
      <c r="AA241" s="190">
        <v>3130996.7638999266</v>
      </c>
      <c r="AB241" s="190">
        <v>1060335.7224767176</v>
      </c>
      <c r="AC241" s="190">
        <v>0</v>
      </c>
      <c r="AD241" s="186">
        <v>0</v>
      </c>
      <c r="AE241" s="190">
        <v>837592.85971806967</v>
      </c>
      <c r="AF241" s="190">
        <v>9907200.2157443166</v>
      </c>
      <c r="AG241" s="215">
        <v>89866111.900691584</v>
      </c>
    </row>
    <row r="242" spans="1:33" s="54" customFormat="1" x14ac:dyDescent="0.25">
      <c r="A242" s="100">
        <v>746</v>
      </c>
      <c r="B242" s="38" t="s">
        <v>161</v>
      </c>
      <c r="C242" s="166">
        <v>4910</v>
      </c>
      <c r="D242" s="206">
        <v>1.4397570205848058</v>
      </c>
      <c r="E242" s="50">
        <v>153</v>
      </c>
      <c r="F242" s="50">
        <v>1960</v>
      </c>
      <c r="G242" s="201">
        <v>7.8061224489795925E-2</v>
      </c>
      <c r="H242" s="204">
        <v>0.8494915388998131</v>
      </c>
      <c r="I242" s="184">
        <v>0</v>
      </c>
      <c r="J242" s="186">
        <v>8</v>
      </c>
      <c r="K242" s="15">
        <v>78</v>
      </c>
      <c r="L242" s="207">
        <v>1.5885947046843176E-2</v>
      </c>
      <c r="M242" s="204">
        <v>1.2942606355158114E-2</v>
      </c>
      <c r="N242" s="209">
        <v>786.98</v>
      </c>
      <c r="O242" s="208">
        <v>6.2390403822206411</v>
      </c>
      <c r="P242" s="204">
        <v>2.9129349845117551</v>
      </c>
      <c r="Q242" s="184">
        <v>0</v>
      </c>
      <c r="R242" s="184">
        <v>0</v>
      </c>
      <c r="S242" s="15">
        <v>1327</v>
      </c>
      <c r="T242" s="15">
        <v>160</v>
      </c>
      <c r="U242" s="189">
        <v>0.12057272042200452</v>
      </c>
      <c r="V242" s="214">
        <v>6.589402820103496E-2</v>
      </c>
      <c r="W242" s="210">
        <v>8511042.4248911198</v>
      </c>
      <c r="X242" s="190">
        <v>390280.79337774054</v>
      </c>
      <c r="Y242" s="190">
        <v>0</v>
      </c>
      <c r="Z242" s="190">
        <v>0</v>
      </c>
      <c r="AA242" s="190">
        <v>128760.08621044886</v>
      </c>
      <c r="AB242" s="190">
        <v>582827.31403857318</v>
      </c>
      <c r="AC242" s="190">
        <v>0</v>
      </c>
      <c r="AD242" s="186">
        <v>0</v>
      </c>
      <c r="AE242" s="190">
        <v>134006.89942428056</v>
      </c>
      <c r="AF242" s="190">
        <v>1235875.0930510424</v>
      </c>
      <c r="AG242" s="215">
        <v>9746917.5179421622</v>
      </c>
    </row>
    <row r="243" spans="1:33" s="54" customFormat="1" x14ac:dyDescent="0.25">
      <c r="A243" s="100">
        <v>747</v>
      </c>
      <c r="B243" s="38" t="s">
        <v>162</v>
      </c>
      <c r="C243" s="166">
        <v>1437</v>
      </c>
      <c r="D243" s="206">
        <v>1.2323001671326876</v>
      </c>
      <c r="E243" s="50">
        <v>65</v>
      </c>
      <c r="F243" s="50">
        <v>557</v>
      </c>
      <c r="G243" s="201">
        <v>0.11669658886894076</v>
      </c>
      <c r="H243" s="204">
        <v>1.269936072750099</v>
      </c>
      <c r="I243" s="184">
        <v>0</v>
      </c>
      <c r="J243" s="186">
        <v>3</v>
      </c>
      <c r="K243" s="15">
        <v>18</v>
      </c>
      <c r="L243" s="207">
        <v>1.2526096033402923E-2</v>
      </c>
      <c r="M243" s="204">
        <v>9.5827553417178607E-3</v>
      </c>
      <c r="N243" s="209">
        <v>463.29</v>
      </c>
      <c r="O243" s="208">
        <v>3.1017289386777178</v>
      </c>
      <c r="P243" s="204">
        <v>5.8592866618769488</v>
      </c>
      <c r="Q243" s="184">
        <v>0</v>
      </c>
      <c r="R243" s="184">
        <v>0</v>
      </c>
      <c r="S243" s="15">
        <v>358</v>
      </c>
      <c r="T243" s="15">
        <v>59</v>
      </c>
      <c r="U243" s="189">
        <v>0.16480446927374301</v>
      </c>
      <c r="V243" s="214">
        <v>0.11012577705277345</v>
      </c>
      <c r="W243" s="210">
        <v>2131990.8369506784</v>
      </c>
      <c r="X243" s="190">
        <v>170755.71863622486</v>
      </c>
      <c r="Y243" s="190">
        <v>0</v>
      </c>
      <c r="Z243" s="190">
        <v>0</v>
      </c>
      <c r="AA243" s="190">
        <v>27901.348432671082</v>
      </c>
      <c r="AB243" s="190">
        <v>343106.64352452487</v>
      </c>
      <c r="AC243" s="190">
        <v>0</v>
      </c>
      <c r="AD243" s="186">
        <v>0</v>
      </c>
      <c r="AE243" s="190">
        <v>65545.874673590602</v>
      </c>
      <c r="AF243" s="190">
        <v>607309.58526701154</v>
      </c>
      <c r="AG243" s="215">
        <v>2739300.4222176899</v>
      </c>
    </row>
    <row r="244" spans="1:33" s="54" customFormat="1" x14ac:dyDescent="0.25">
      <c r="A244" s="100">
        <v>748</v>
      </c>
      <c r="B244" s="38" t="s">
        <v>163</v>
      </c>
      <c r="C244" s="166">
        <v>5145</v>
      </c>
      <c r="D244" s="206">
        <v>1.337998539215512</v>
      </c>
      <c r="E244" s="50">
        <v>170</v>
      </c>
      <c r="F244" s="50">
        <v>2153</v>
      </c>
      <c r="G244" s="201">
        <v>7.8959591267998147E-2</v>
      </c>
      <c r="H244" s="204">
        <v>0.85926790330992087</v>
      </c>
      <c r="I244" s="184">
        <v>0</v>
      </c>
      <c r="J244" s="186">
        <v>2</v>
      </c>
      <c r="K244" s="15">
        <v>91</v>
      </c>
      <c r="L244" s="207">
        <v>1.7687074829931974E-2</v>
      </c>
      <c r="M244" s="204">
        <v>1.4743734138246912E-2</v>
      </c>
      <c r="N244" s="209">
        <v>1054.05</v>
      </c>
      <c r="O244" s="208">
        <v>4.8811726198946923</v>
      </c>
      <c r="P244" s="204">
        <v>3.7232690614297894</v>
      </c>
      <c r="Q244" s="184">
        <v>0</v>
      </c>
      <c r="R244" s="184">
        <v>0</v>
      </c>
      <c r="S244" s="15">
        <v>1366</v>
      </c>
      <c r="T244" s="15">
        <v>170</v>
      </c>
      <c r="U244" s="189">
        <v>0.12445095168374817</v>
      </c>
      <c r="V244" s="214">
        <v>6.977225946277861E-2</v>
      </c>
      <c r="W244" s="210">
        <v>8288063.6309542563</v>
      </c>
      <c r="X244" s="190">
        <v>413666.73473188927</v>
      </c>
      <c r="Y244" s="190">
        <v>0</v>
      </c>
      <c r="Z244" s="190">
        <v>0</v>
      </c>
      <c r="AA244" s="190">
        <v>153698.94777041944</v>
      </c>
      <c r="AB244" s="190">
        <v>780615.93733304285</v>
      </c>
      <c r="AC244" s="190">
        <v>0</v>
      </c>
      <c r="AD244" s="186">
        <v>0</v>
      </c>
      <c r="AE244" s="190">
        <v>148685.21169574017</v>
      </c>
      <c r="AF244" s="190">
        <v>1496666.8315310907</v>
      </c>
      <c r="AG244" s="215">
        <v>9784730.4624853469</v>
      </c>
    </row>
    <row r="245" spans="1:33" s="54" customFormat="1" x14ac:dyDescent="0.25">
      <c r="A245" s="100">
        <v>749</v>
      </c>
      <c r="B245" s="38" t="s">
        <v>164</v>
      </c>
      <c r="C245" s="166">
        <v>21423</v>
      </c>
      <c r="D245" s="206">
        <v>1.0925686468527518</v>
      </c>
      <c r="E245" s="50">
        <v>721</v>
      </c>
      <c r="F245" s="50">
        <v>10154</v>
      </c>
      <c r="G245" s="201">
        <v>7.100649990151664E-2</v>
      </c>
      <c r="H245" s="204">
        <v>0.77271937850672179</v>
      </c>
      <c r="I245" s="184">
        <v>0</v>
      </c>
      <c r="J245" s="186">
        <v>10</v>
      </c>
      <c r="K245" s="15">
        <v>301</v>
      </c>
      <c r="L245" s="207">
        <v>1.4050319749801615E-2</v>
      </c>
      <c r="M245" s="204">
        <v>1.1106979058116553E-2</v>
      </c>
      <c r="N245" s="209">
        <v>400.96</v>
      </c>
      <c r="O245" s="208">
        <v>53.429269752593775</v>
      </c>
      <c r="P245" s="204">
        <v>0.34014911832609929</v>
      </c>
      <c r="Q245" s="184">
        <v>0</v>
      </c>
      <c r="R245" s="184">
        <v>0</v>
      </c>
      <c r="S245" s="15">
        <v>6926</v>
      </c>
      <c r="T245" s="15">
        <v>498</v>
      </c>
      <c r="U245" s="189">
        <v>7.1902974299740116E-2</v>
      </c>
      <c r="V245" s="214">
        <v>1.7224282078770553E-2</v>
      </c>
      <c r="W245" s="210">
        <v>28180005.894393049</v>
      </c>
      <c r="X245" s="190">
        <v>1548954.7151847808</v>
      </c>
      <c r="Y245" s="190">
        <v>0</v>
      </c>
      <c r="Z245" s="190">
        <v>0</v>
      </c>
      <c r="AA245" s="190">
        <v>482119.01991169981</v>
      </c>
      <c r="AB245" s="190">
        <v>296945.84339742601</v>
      </c>
      <c r="AC245" s="190">
        <v>0</v>
      </c>
      <c r="AD245" s="186">
        <v>0</v>
      </c>
      <c r="AE245" s="190">
        <v>152834.3683200746</v>
      </c>
      <c r="AF245" s="190">
        <v>2480853.946813982</v>
      </c>
      <c r="AG245" s="215">
        <v>30660859.841207031</v>
      </c>
    </row>
    <row r="246" spans="1:33" s="54" customFormat="1" x14ac:dyDescent="0.25">
      <c r="A246" s="100">
        <v>751</v>
      </c>
      <c r="B246" s="38" t="s">
        <v>165</v>
      </c>
      <c r="C246" s="166">
        <v>2988</v>
      </c>
      <c r="D246" s="206">
        <v>1.2659416946844171</v>
      </c>
      <c r="E246" s="50">
        <v>107</v>
      </c>
      <c r="F246" s="50">
        <v>1205</v>
      </c>
      <c r="G246" s="201">
        <v>8.8796680497925315E-2</v>
      </c>
      <c r="H246" s="204">
        <v>0.96631879987019664</v>
      </c>
      <c r="I246" s="184">
        <v>0</v>
      </c>
      <c r="J246" s="186">
        <v>4</v>
      </c>
      <c r="K246" s="15">
        <v>26</v>
      </c>
      <c r="L246" s="207">
        <v>8.7014725568942443E-3</v>
      </c>
      <c r="M246" s="204">
        <v>5.7581318652091817E-3</v>
      </c>
      <c r="N246" s="209">
        <v>1447.34</v>
      </c>
      <c r="O246" s="208">
        <v>2.0644769024555392</v>
      </c>
      <c r="P246" s="204">
        <v>8.8031592785250314</v>
      </c>
      <c r="Q246" s="184">
        <v>0</v>
      </c>
      <c r="R246" s="184">
        <v>0</v>
      </c>
      <c r="S246" s="15">
        <v>731</v>
      </c>
      <c r="T246" s="15">
        <v>72</v>
      </c>
      <c r="U246" s="189">
        <v>9.8495212038303692E-2</v>
      </c>
      <c r="V246" s="214">
        <v>4.3816519817334129E-2</v>
      </c>
      <c r="W246" s="210">
        <v>4554139.7702439651</v>
      </c>
      <c r="X246" s="190">
        <v>270170.32891031663</v>
      </c>
      <c r="Y246" s="190">
        <v>0</v>
      </c>
      <c r="Z246" s="190">
        <v>0</v>
      </c>
      <c r="AA246" s="190">
        <v>34861.030728476828</v>
      </c>
      <c r="AB246" s="190">
        <v>1071881.4769124864</v>
      </c>
      <c r="AC246" s="190">
        <v>0</v>
      </c>
      <c r="AD246" s="186">
        <v>0</v>
      </c>
      <c r="AE246" s="190">
        <v>54227.312657307164</v>
      </c>
      <c r="AF246" s="190">
        <v>1431140.1492085867</v>
      </c>
      <c r="AG246" s="215">
        <v>5985279.9194525518</v>
      </c>
    </row>
    <row r="247" spans="1:33" s="54" customFormat="1" x14ac:dyDescent="0.25">
      <c r="A247" s="100">
        <v>753</v>
      </c>
      <c r="B247" s="38" t="s">
        <v>364</v>
      </c>
      <c r="C247" s="166">
        <v>21170</v>
      </c>
      <c r="D247" s="206">
        <v>0.71270790478905899</v>
      </c>
      <c r="E247" s="50">
        <v>584</v>
      </c>
      <c r="F247" s="50">
        <v>10434</v>
      </c>
      <c r="G247" s="201">
        <v>5.5970864481502777E-2</v>
      </c>
      <c r="H247" s="204">
        <v>0.60909595144974882</v>
      </c>
      <c r="I247" s="184">
        <v>1</v>
      </c>
      <c r="J247" s="186">
        <v>6504</v>
      </c>
      <c r="K247" s="15">
        <v>1089</v>
      </c>
      <c r="L247" s="207">
        <v>5.1440717997165798E-2</v>
      </c>
      <c r="M247" s="204">
        <v>4.8497377305480732E-2</v>
      </c>
      <c r="N247" s="209">
        <v>339.7</v>
      </c>
      <c r="O247" s="208">
        <v>62.319693847512511</v>
      </c>
      <c r="P247" s="204">
        <v>0.29162400963684304</v>
      </c>
      <c r="Q247" s="184">
        <v>3</v>
      </c>
      <c r="R247" s="184">
        <v>206</v>
      </c>
      <c r="S247" s="15">
        <v>7325</v>
      </c>
      <c r="T247" s="15">
        <v>908</v>
      </c>
      <c r="U247" s="189">
        <v>0.12395904436860068</v>
      </c>
      <c r="V247" s="214">
        <v>6.9280352147631119E-2</v>
      </c>
      <c r="W247" s="210">
        <v>18165380.197585016</v>
      </c>
      <c r="X247" s="190">
        <v>1206544.100110329</v>
      </c>
      <c r="Y247" s="190">
        <v>427468.87400000001</v>
      </c>
      <c r="Z247" s="190">
        <v>1744813.7712000001</v>
      </c>
      <c r="AA247" s="190">
        <v>2080257.6856364973</v>
      </c>
      <c r="AB247" s="190">
        <v>251577.47157348765</v>
      </c>
      <c r="AC247" s="190">
        <v>0</v>
      </c>
      <c r="AD247" s="186">
        <v>59830.64</v>
      </c>
      <c r="AE247" s="190">
        <v>607477.99911609862</v>
      </c>
      <c r="AF247" s="190">
        <v>6377970.5416364186</v>
      </c>
      <c r="AG247" s="215">
        <v>24543350.739221435</v>
      </c>
    </row>
    <row r="248" spans="1:33" s="54" customFormat="1" x14ac:dyDescent="0.25">
      <c r="A248" s="100">
        <v>755</v>
      </c>
      <c r="B248" s="38" t="s">
        <v>365</v>
      </c>
      <c r="C248" s="166">
        <v>6145</v>
      </c>
      <c r="D248" s="206">
        <v>0.74994008560750902</v>
      </c>
      <c r="E248" s="50">
        <v>173</v>
      </c>
      <c r="F248" s="50">
        <v>3057</v>
      </c>
      <c r="G248" s="201">
        <v>5.6591429506051685E-2</v>
      </c>
      <c r="H248" s="204">
        <v>0.61584917292605768</v>
      </c>
      <c r="I248" s="184">
        <v>1</v>
      </c>
      <c r="J248" s="186">
        <v>1706</v>
      </c>
      <c r="K248" s="15">
        <v>351</v>
      </c>
      <c r="L248" s="207">
        <v>5.7119609438567941E-2</v>
      </c>
      <c r="M248" s="204">
        <v>5.4176268746882875E-2</v>
      </c>
      <c r="N248" s="209">
        <v>241.11</v>
      </c>
      <c r="O248" s="208">
        <v>25.486292563560198</v>
      </c>
      <c r="P248" s="204">
        <v>0.71308602276412736</v>
      </c>
      <c r="Q248" s="184">
        <v>0</v>
      </c>
      <c r="R248" s="184">
        <v>0</v>
      </c>
      <c r="S248" s="15">
        <v>2180</v>
      </c>
      <c r="T248" s="15">
        <v>328</v>
      </c>
      <c r="U248" s="189">
        <v>0.15045871559633028</v>
      </c>
      <c r="V248" s="214">
        <v>9.5780023375360721E-2</v>
      </c>
      <c r="W248" s="210">
        <v>5548307.3833009619</v>
      </c>
      <c r="X248" s="190">
        <v>354105.66869519744</v>
      </c>
      <c r="Y248" s="190">
        <v>124081.069</v>
      </c>
      <c r="Z248" s="190">
        <v>457664.86680000002</v>
      </c>
      <c r="AA248" s="190">
        <v>674542.00972774101</v>
      </c>
      <c r="AB248" s="190">
        <v>178562.97960283668</v>
      </c>
      <c r="AC248" s="190">
        <v>0</v>
      </c>
      <c r="AD248" s="186">
        <v>0</v>
      </c>
      <c r="AE248" s="190">
        <v>243779.08083391082</v>
      </c>
      <c r="AF248" s="190">
        <v>2032735.6746596862</v>
      </c>
      <c r="AG248" s="215">
        <v>7581043.0579606481</v>
      </c>
    </row>
    <row r="249" spans="1:33" s="54" customFormat="1" x14ac:dyDescent="0.25">
      <c r="A249" s="100">
        <v>758</v>
      </c>
      <c r="B249" s="38" t="s">
        <v>166</v>
      </c>
      <c r="C249" s="166">
        <v>8303</v>
      </c>
      <c r="D249" s="206">
        <v>1.2459635947261287</v>
      </c>
      <c r="E249" s="50">
        <v>290</v>
      </c>
      <c r="F249" s="50">
        <v>3983</v>
      </c>
      <c r="G249" s="201">
        <v>7.2809440120512173E-2</v>
      </c>
      <c r="H249" s="204">
        <v>0.79233965055842515</v>
      </c>
      <c r="I249" s="184">
        <v>0</v>
      </c>
      <c r="J249" s="186">
        <v>15</v>
      </c>
      <c r="K249" s="15">
        <v>128</v>
      </c>
      <c r="L249" s="207">
        <v>1.5416114657352764E-2</v>
      </c>
      <c r="M249" s="204">
        <v>1.2472773965667702E-2</v>
      </c>
      <c r="N249" s="209">
        <v>11691.7</v>
      </c>
      <c r="O249" s="208">
        <v>0.7101619097308346</v>
      </c>
      <c r="P249" s="204">
        <v>25.591233140116415</v>
      </c>
      <c r="Q249" s="184">
        <v>0</v>
      </c>
      <c r="R249" s="184">
        <v>0</v>
      </c>
      <c r="S249" s="15">
        <v>2300</v>
      </c>
      <c r="T249" s="15">
        <v>238</v>
      </c>
      <c r="U249" s="189">
        <v>0.10347826086956521</v>
      </c>
      <c r="V249" s="214">
        <v>4.8799568648595651E-2</v>
      </c>
      <c r="W249" s="210">
        <v>12455250.005892221</v>
      </c>
      <c r="X249" s="190">
        <v>615577.95281614852</v>
      </c>
      <c r="Y249" s="190">
        <v>0</v>
      </c>
      <c r="Z249" s="190">
        <v>0</v>
      </c>
      <c r="AA249" s="190">
        <v>209834.12303164092</v>
      </c>
      <c r="AB249" s="190">
        <v>6766945</v>
      </c>
      <c r="AC249" s="190">
        <v>0</v>
      </c>
      <c r="AD249" s="186">
        <v>0</v>
      </c>
      <c r="AE249" s="190">
        <v>167822.67159007888</v>
      </c>
      <c r="AF249" s="190">
        <v>7760179.7474378683</v>
      </c>
      <c r="AG249" s="215">
        <v>20215429.753330089</v>
      </c>
    </row>
    <row r="250" spans="1:33" s="54" customFormat="1" x14ac:dyDescent="0.25">
      <c r="A250" s="100">
        <v>759</v>
      </c>
      <c r="B250" s="38" t="s">
        <v>167</v>
      </c>
      <c r="C250" s="166">
        <v>2052</v>
      </c>
      <c r="D250" s="206">
        <v>1.349645337153514</v>
      </c>
      <c r="E250" s="50">
        <v>68</v>
      </c>
      <c r="F250" s="50">
        <v>845</v>
      </c>
      <c r="G250" s="201">
        <v>8.0473372781065089E-2</v>
      </c>
      <c r="H250" s="204">
        <v>0.87574144181124713</v>
      </c>
      <c r="I250" s="184">
        <v>0</v>
      </c>
      <c r="J250" s="186">
        <v>2</v>
      </c>
      <c r="K250" s="15">
        <v>16</v>
      </c>
      <c r="L250" s="207">
        <v>7.7972709551656916E-3</v>
      </c>
      <c r="M250" s="204">
        <v>4.853930263480629E-3</v>
      </c>
      <c r="N250" s="209">
        <v>551.95000000000005</v>
      </c>
      <c r="O250" s="208">
        <v>3.7177280550774525</v>
      </c>
      <c r="P250" s="204">
        <v>4.8884476567163739</v>
      </c>
      <c r="Q250" s="184">
        <v>0</v>
      </c>
      <c r="R250" s="184">
        <v>0</v>
      </c>
      <c r="S250" s="15">
        <v>479</v>
      </c>
      <c r="T250" s="15">
        <v>68</v>
      </c>
      <c r="U250" s="189">
        <v>0.14196242171189979</v>
      </c>
      <c r="V250" s="214">
        <v>8.7283729490930231E-2</v>
      </c>
      <c r="W250" s="210">
        <v>3334333.7882448952</v>
      </c>
      <c r="X250" s="190">
        <v>168147.29600949126</v>
      </c>
      <c r="Y250" s="190">
        <v>0</v>
      </c>
      <c r="Z250" s="190">
        <v>0</v>
      </c>
      <c r="AA250" s="190">
        <v>20181.289536423839</v>
      </c>
      <c r="AB250" s="190">
        <v>408767.10460696649</v>
      </c>
      <c r="AC250" s="190">
        <v>0</v>
      </c>
      <c r="AD250" s="186">
        <v>0</v>
      </c>
      <c r="AE250" s="190">
        <v>74184.002327424896</v>
      </c>
      <c r="AF250" s="190">
        <v>671279.69248030661</v>
      </c>
      <c r="AG250" s="215">
        <v>4005613.4807252018</v>
      </c>
    </row>
    <row r="251" spans="1:33" s="54" customFormat="1" x14ac:dyDescent="0.25">
      <c r="A251" s="100">
        <v>761</v>
      </c>
      <c r="B251" s="38" t="s">
        <v>168</v>
      </c>
      <c r="C251" s="166">
        <v>8711</v>
      </c>
      <c r="D251" s="206">
        <v>1.181896731858286</v>
      </c>
      <c r="E251" s="50">
        <v>262</v>
      </c>
      <c r="F251" s="50">
        <v>3685</v>
      </c>
      <c r="G251" s="201">
        <v>7.1099050203527817E-2</v>
      </c>
      <c r="H251" s="204">
        <v>0.77372654562451915</v>
      </c>
      <c r="I251" s="184">
        <v>0</v>
      </c>
      <c r="J251" s="186">
        <v>49</v>
      </c>
      <c r="K251" s="15">
        <v>294</v>
      </c>
      <c r="L251" s="207">
        <v>3.3750430490184821E-2</v>
      </c>
      <c r="M251" s="204">
        <v>3.0807089798499759E-2</v>
      </c>
      <c r="N251" s="209">
        <v>667.83</v>
      </c>
      <c r="O251" s="208">
        <v>13.043738676010362</v>
      </c>
      <c r="P251" s="204">
        <v>1.3933059723572201</v>
      </c>
      <c r="Q251" s="184">
        <v>0</v>
      </c>
      <c r="R251" s="184">
        <v>0</v>
      </c>
      <c r="S251" s="15">
        <v>2348</v>
      </c>
      <c r="T251" s="15">
        <v>415</v>
      </c>
      <c r="U251" s="189">
        <v>0.17674616695059625</v>
      </c>
      <c r="V251" s="214">
        <v>0.12206747472962669</v>
      </c>
      <c r="W251" s="210">
        <v>12395373.107088657</v>
      </c>
      <c r="X251" s="190">
        <v>630655.43152616534</v>
      </c>
      <c r="Y251" s="190">
        <v>0</v>
      </c>
      <c r="Z251" s="190">
        <v>0</v>
      </c>
      <c r="AA251" s="190">
        <v>543746.79791022802</v>
      </c>
      <c r="AB251" s="190">
        <v>494586.34925205255</v>
      </c>
      <c r="AC251" s="190">
        <v>0</v>
      </c>
      <c r="AD251" s="186">
        <v>0</v>
      </c>
      <c r="AE251" s="190">
        <v>440420.55841783836</v>
      </c>
      <c r="AF251" s="190">
        <v>2109409.1371062845</v>
      </c>
      <c r="AG251" s="215">
        <v>14504782.244194942</v>
      </c>
    </row>
    <row r="252" spans="1:33" s="54" customFormat="1" x14ac:dyDescent="0.25">
      <c r="A252" s="100">
        <v>762</v>
      </c>
      <c r="B252" s="38" t="s">
        <v>169</v>
      </c>
      <c r="C252" s="166">
        <v>3897</v>
      </c>
      <c r="D252" s="206">
        <v>1.8336297683733622</v>
      </c>
      <c r="E252" s="50">
        <v>163</v>
      </c>
      <c r="F252" s="50">
        <v>1668</v>
      </c>
      <c r="G252" s="201">
        <v>9.772182254196643E-2</v>
      </c>
      <c r="H252" s="204">
        <v>1.0634455449276354</v>
      </c>
      <c r="I252" s="184">
        <v>0</v>
      </c>
      <c r="J252" s="186">
        <v>4</v>
      </c>
      <c r="K252" s="15">
        <v>25</v>
      </c>
      <c r="L252" s="207">
        <v>6.4151911726969468E-3</v>
      </c>
      <c r="M252" s="204">
        <v>3.4718504810118843E-3</v>
      </c>
      <c r="N252" s="209">
        <v>1465.91</v>
      </c>
      <c r="O252" s="208">
        <v>2.6584169560204924</v>
      </c>
      <c r="P252" s="204">
        <v>6.8363688991652678</v>
      </c>
      <c r="Q252" s="184">
        <v>0</v>
      </c>
      <c r="R252" s="184">
        <v>0</v>
      </c>
      <c r="S252" s="15">
        <v>962</v>
      </c>
      <c r="T252" s="15">
        <v>132</v>
      </c>
      <c r="U252" s="189">
        <v>0.13721413721413722</v>
      </c>
      <c r="V252" s="214">
        <v>8.2535444993167659E-2</v>
      </c>
      <c r="W252" s="210">
        <v>8603083.0434423015</v>
      </c>
      <c r="X252" s="190">
        <v>387777.21879271086</v>
      </c>
      <c r="Y252" s="190">
        <v>0</v>
      </c>
      <c r="Z252" s="190">
        <v>0</v>
      </c>
      <c r="AA252" s="190">
        <v>27413.812847682122</v>
      </c>
      <c r="AB252" s="190">
        <v>1085634.1812019171</v>
      </c>
      <c r="AC252" s="190">
        <v>0</v>
      </c>
      <c r="AD252" s="186">
        <v>0</v>
      </c>
      <c r="AE252" s="190">
        <v>133220.33218282327</v>
      </c>
      <c r="AF252" s="190">
        <v>1634045.5450251307</v>
      </c>
      <c r="AG252" s="215">
        <v>10237128.588467432</v>
      </c>
    </row>
    <row r="253" spans="1:33" s="54" customFormat="1" x14ac:dyDescent="0.25">
      <c r="A253" s="100">
        <v>765</v>
      </c>
      <c r="B253" s="38" t="s">
        <v>170</v>
      </c>
      <c r="C253" s="166">
        <v>10336</v>
      </c>
      <c r="D253" s="206">
        <v>1.1281934897229859</v>
      </c>
      <c r="E253" s="50">
        <v>355</v>
      </c>
      <c r="F253" s="50">
        <v>4702</v>
      </c>
      <c r="G253" s="201">
        <v>7.5499787324542753E-2</v>
      </c>
      <c r="H253" s="204">
        <v>0.82161701843811419</v>
      </c>
      <c r="I253" s="184">
        <v>0</v>
      </c>
      <c r="J253" s="186">
        <v>16</v>
      </c>
      <c r="K253" s="15">
        <v>293</v>
      </c>
      <c r="L253" s="207">
        <v>2.8347523219814243E-2</v>
      </c>
      <c r="M253" s="204">
        <v>2.540418252812918E-2</v>
      </c>
      <c r="N253" s="209">
        <v>2648.75</v>
      </c>
      <c r="O253" s="208">
        <v>3.9022180273714016</v>
      </c>
      <c r="P253" s="204">
        <v>4.6573304904222246</v>
      </c>
      <c r="Q253" s="184">
        <v>0</v>
      </c>
      <c r="R253" s="184">
        <v>0</v>
      </c>
      <c r="S253" s="15">
        <v>2989</v>
      </c>
      <c r="T253" s="15">
        <v>273</v>
      </c>
      <c r="U253" s="189">
        <v>9.1334894613583142E-2</v>
      </c>
      <c r="V253" s="214">
        <v>3.6656202392613579E-2</v>
      </c>
      <c r="W253" s="210">
        <v>14039387.083054855</v>
      </c>
      <c r="X253" s="190">
        <v>794618.28883606882</v>
      </c>
      <c r="Y253" s="190">
        <v>0</v>
      </c>
      <c r="Z253" s="190">
        <v>0</v>
      </c>
      <c r="AA253" s="190">
        <v>532029.54359087569</v>
      </c>
      <c r="AB253" s="190">
        <v>1961630.3439219177</v>
      </c>
      <c r="AC253" s="190">
        <v>0</v>
      </c>
      <c r="AD253" s="186">
        <v>0</v>
      </c>
      <c r="AE253" s="190">
        <v>156927.68919954906</v>
      </c>
      <c r="AF253" s="190">
        <v>3445205.8655484095</v>
      </c>
      <c r="AG253" s="215">
        <v>17484592.948603265</v>
      </c>
    </row>
    <row r="254" spans="1:33" s="54" customFormat="1" x14ac:dyDescent="0.25">
      <c r="A254" s="100">
        <v>768</v>
      </c>
      <c r="B254" s="38" t="s">
        <v>171</v>
      </c>
      <c r="C254" s="166">
        <v>2492</v>
      </c>
      <c r="D254" s="206">
        <v>1.4691366228467631</v>
      </c>
      <c r="E254" s="50">
        <v>110</v>
      </c>
      <c r="F254" s="50">
        <v>1014</v>
      </c>
      <c r="G254" s="201">
        <v>0.10848126232741617</v>
      </c>
      <c r="H254" s="204">
        <v>1.1805338063632007</v>
      </c>
      <c r="I254" s="184">
        <v>0</v>
      </c>
      <c r="J254" s="186">
        <v>4</v>
      </c>
      <c r="K254" s="15">
        <v>67</v>
      </c>
      <c r="L254" s="207">
        <v>2.6886035313001606E-2</v>
      </c>
      <c r="M254" s="204">
        <v>2.3942694621316544E-2</v>
      </c>
      <c r="N254" s="209">
        <v>584.53</v>
      </c>
      <c r="O254" s="208">
        <v>4.2632542384479839</v>
      </c>
      <c r="P254" s="204">
        <v>4.2629216984648375</v>
      </c>
      <c r="Q254" s="184">
        <v>1</v>
      </c>
      <c r="R254" s="184">
        <v>0</v>
      </c>
      <c r="S254" s="15">
        <v>528</v>
      </c>
      <c r="T254" s="15">
        <v>80</v>
      </c>
      <c r="U254" s="189">
        <v>0.15151515151515152</v>
      </c>
      <c r="V254" s="214">
        <v>9.6836459294181956E-2</v>
      </c>
      <c r="W254" s="210">
        <v>4407804.0672789318</v>
      </c>
      <c r="X254" s="190">
        <v>275272.67026742047</v>
      </c>
      <c r="Y254" s="190">
        <v>0</v>
      </c>
      <c r="Z254" s="190">
        <v>0</v>
      </c>
      <c r="AA254" s="190">
        <v>120892.42479764533</v>
      </c>
      <c r="AB254" s="190">
        <v>432895.43555740576</v>
      </c>
      <c r="AC254" s="190">
        <v>989398.75999999989</v>
      </c>
      <c r="AD254" s="186">
        <v>0</v>
      </c>
      <c r="AE254" s="190">
        <v>99950.863143042603</v>
      </c>
      <c r="AF254" s="190">
        <v>1918410.1537655145</v>
      </c>
      <c r="AG254" s="215">
        <v>6326214.2210444463</v>
      </c>
    </row>
    <row r="255" spans="1:33" s="54" customFormat="1" x14ac:dyDescent="0.25">
      <c r="A255" s="100">
        <v>777</v>
      </c>
      <c r="B255" s="38" t="s">
        <v>172</v>
      </c>
      <c r="C255" s="166">
        <v>7727</v>
      </c>
      <c r="D255" s="206">
        <v>1.4790963773209669</v>
      </c>
      <c r="E255" s="50">
        <v>443</v>
      </c>
      <c r="F255" s="50">
        <v>3228</v>
      </c>
      <c r="G255" s="201">
        <v>0.13723667905824039</v>
      </c>
      <c r="H255" s="204">
        <v>1.4934610422607932</v>
      </c>
      <c r="I255" s="184">
        <v>0</v>
      </c>
      <c r="J255" s="186">
        <v>7</v>
      </c>
      <c r="K255" s="15">
        <v>212</v>
      </c>
      <c r="L255" s="207">
        <v>2.7436262456321987E-2</v>
      </c>
      <c r="M255" s="204">
        <v>2.4492921764636924E-2</v>
      </c>
      <c r="N255" s="209">
        <v>5270.56</v>
      </c>
      <c r="O255" s="208">
        <v>1.4660681217935094</v>
      </c>
      <c r="P255" s="204">
        <v>12.396367350869818</v>
      </c>
      <c r="Q255" s="184">
        <v>0</v>
      </c>
      <c r="R255" s="184">
        <v>0</v>
      </c>
      <c r="S255" s="15">
        <v>1880</v>
      </c>
      <c r="T255" s="15">
        <v>230</v>
      </c>
      <c r="U255" s="189">
        <v>0.12234042553191489</v>
      </c>
      <c r="V255" s="214">
        <v>6.7661733310945327E-2</v>
      </c>
      <c r="W255" s="210">
        <v>13760032.000792867</v>
      </c>
      <c r="X255" s="190">
        <v>1079795.3179199938</v>
      </c>
      <c r="Y255" s="190">
        <v>0</v>
      </c>
      <c r="Z255" s="190">
        <v>0</v>
      </c>
      <c r="AA255" s="190">
        <v>383468.35614422371</v>
      </c>
      <c r="AB255" s="190">
        <v>3903309.2686969717</v>
      </c>
      <c r="AC255" s="190">
        <v>0</v>
      </c>
      <c r="AD255" s="186">
        <v>0</v>
      </c>
      <c r="AE255" s="190">
        <v>216547.73252410704</v>
      </c>
      <c r="AF255" s="190">
        <v>5583120.6752852965</v>
      </c>
      <c r="AG255" s="215">
        <v>19343152.676078163</v>
      </c>
    </row>
    <row r="256" spans="1:33" s="114" customFormat="1" x14ac:dyDescent="0.25">
      <c r="A256" s="100">
        <v>778</v>
      </c>
      <c r="B256" s="38" t="s">
        <v>173</v>
      </c>
      <c r="C256" s="166">
        <v>7064</v>
      </c>
      <c r="D256" s="206">
        <v>1.6885691196365338</v>
      </c>
      <c r="E256" s="50">
        <v>238</v>
      </c>
      <c r="F256" s="50">
        <v>2921</v>
      </c>
      <c r="G256" s="201">
        <v>8.1478945566586788E-2</v>
      </c>
      <c r="H256" s="204">
        <v>0.88668446222415731</v>
      </c>
      <c r="I256" s="184">
        <v>0</v>
      </c>
      <c r="J256" s="186">
        <v>3</v>
      </c>
      <c r="K256" s="15">
        <v>155</v>
      </c>
      <c r="L256" s="207">
        <v>2.1942242355605889E-2</v>
      </c>
      <c r="M256" s="204">
        <v>1.8998901663920827E-2</v>
      </c>
      <c r="N256" s="209">
        <v>713.55</v>
      </c>
      <c r="O256" s="208">
        <v>9.8997967906944151</v>
      </c>
      <c r="P256" s="204">
        <v>1.8357870755726187</v>
      </c>
      <c r="Q256" s="184">
        <v>0</v>
      </c>
      <c r="R256" s="184">
        <v>0</v>
      </c>
      <c r="S256" s="15">
        <v>1919</v>
      </c>
      <c r="T256" s="15">
        <v>269</v>
      </c>
      <c r="U256" s="189">
        <v>0.14017717561229806</v>
      </c>
      <c r="V256" s="214">
        <v>8.5498483391328498E-2</v>
      </c>
      <c r="W256" s="210">
        <v>14360897.800288973</v>
      </c>
      <c r="X256" s="190">
        <v>586079.34808054089</v>
      </c>
      <c r="Y256" s="190">
        <v>0</v>
      </c>
      <c r="Z256" s="190">
        <v>0</v>
      </c>
      <c r="AA256" s="190">
        <v>271930.0544665195</v>
      </c>
      <c r="AB256" s="190">
        <v>528445.99600018281</v>
      </c>
      <c r="AC256" s="190">
        <v>0</v>
      </c>
      <c r="AD256" s="186">
        <v>0</v>
      </c>
      <c r="AE256" s="190">
        <v>250154.72532847512</v>
      </c>
      <c r="AF256" s="190">
        <v>1636610.1238757167</v>
      </c>
      <c r="AG256" s="215">
        <v>15997507.92416469</v>
      </c>
    </row>
    <row r="257" spans="1:33" s="54" customFormat="1" x14ac:dyDescent="0.25">
      <c r="A257" s="100">
        <v>781</v>
      </c>
      <c r="B257" s="38" t="s">
        <v>174</v>
      </c>
      <c r="C257" s="166">
        <v>3657</v>
      </c>
      <c r="D257" s="206">
        <v>1.5682796531805703</v>
      </c>
      <c r="E257" s="50">
        <v>133</v>
      </c>
      <c r="F257" s="50">
        <v>1415</v>
      </c>
      <c r="G257" s="201">
        <v>9.3992932862190806E-2</v>
      </c>
      <c r="H257" s="204">
        <v>1.0228663680935044</v>
      </c>
      <c r="I257" s="184">
        <v>0</v>
      </c>
      <c r="J257" s="186">
        <v>5</v>
      </c>
      <c r="K257" s="15">
        <v>69</v>
      </c>
      <c r="L257" s="207">
        <v>1.8867924528301886E-2</v>
      </c>
      <c r="M257" s="204">
        <v>1.5924583836616824E-2</v>
      </c>
      <c r="N257" s="209">
        <v>666.3</v>
      </c>
      <c r="O257" s="208">
        <v>5.4885186852769028</v>
      </c>
      <c r="P257" s="204">
        <v>3.3112612056699593</v>
      </c>
      <c r="Q257" s="184">
        <v>0</v>
      </c>
      <c r="R257" s="184">
        <v>0</v>
      </c>
      <c r="S257" s="15">
        <v>782</v>
      </c>
      <c r="T257" s="15">
        <v>143</v>
      </c>
      <c r="U257" s="189">
        <v>0.18286445012787725</v>
      </c>
      <c r="V257" s="214">
        <v>0.12818575790690767</v>
      </c>
      <c r="W257" s="210">
        <v>6904949.8168366719</v>
      </c>
      <c r="X257" s="190">
        <v>350010.02937059617</v>
      </c>
      <c r="Y257" s="190">
        <v>0</v>
      </c>
      <c r="Z257" s="190">
        <v>0</v>
      </c>
      <c r="AA257" s="190">
        <v>117997.02997792493</v>
      </c>
      <c r="AB257" s="190">
        <v>493453.25083725288</v>
      </c>
      <c r="AC257" s="190">
        <v>0</v>
      </c>
      <c r="AD257" s="186">
        <v>0</v>
      </c>
      <c r="AE257" s="190">
        <v>194162.04840970886</v>
      </c>
      <c r="AF257" s="190">
        <v>1155622.358595483</v>
      </c>
      <c r="AG257" s="215">
        <v>8060572.1754321549</v>
      </c>
    </row>
    <row r="258" spans="1:33" s="54" customFormat="1" x14ac:dyDescent="0.25">
      <c r="A258" s="182">
        <v>783</v>
      </c>
      <c r="B258" s="38" t="s">
        <v>175</v>
      </c>
      <c r="C258" s="166">
        <v>6721</v>
      </c>
      <c r="D258" s="206">
        <v>1.0298690844584364</v>
      </c>
      <c r="E258" s="50">
        <v>174</v>
      </c>
      <c r="F258" s="50">
        <v>3040</v>
      </c>
      <c r="G258" s="201">
        <v>5.7236842105263155E-2</v>
      </c>
      <c r="H258" s="204">
        <v>0.62287279503438298</v>
      </c>
      <c r="I258" s="184">
        <v>0</v>
      </c>
      <c r="J258" s="186">
        <v>13</v>
      </c>
      <c r="K258" s="15">
        <v>144</v>
      </c>
      <c r="L258" s="207">
        <v>2.1425383127510786E-2</v>
      </c>
      <c r="M258" s="204">
        <v>1.8482042435825723E-2</v>
      </c>
      <c r="N258" s="209">
        <v>406.75</v>
      </c>
      <c r="O258" s="208">
        <v>16.523663183773817</v>
      </c>
      <c r="P258" s="204">
        <v>1.0998722739034541</v>
      </c>
      <c r="Q258" s="184">
        <v>0</v>
      </c>
      <c r="R258" s="184">
        <v>0</v>
      </c>
      <c r="S258" s="15">
        <v>1838</v>
      </c>
      <c r="T258" s="15">
        <v>275</v>
      </c>
      <c r="U258" s="189">
        <v>0.14961915125136016</v>
      </c>
      <c r="V258" s="214">
        <v>9.4940459030390598E-2</v>
      </c>
      <c r="W258" s="210">
        <v>8333510.270436096</v>
      </c>
      <c r="X258" s="190">
        <v>391714.71614621906</v>
      </c>
      <c r="Y258" s="190">
        <v>0</v>
      </c>
      <c r="Z258" s="190">
        <v>0</v>
      </c>
      <c r="AA258" s="190">
        <v>251687.6366151582</v>
      </c>
      <c r="AB258" s="190">
        <v>301233.84328088345</v>
      </c>
      <c r="AC258" s="190">
        <v>0</v>
      </c>
      <c r="AD258" s="186">
        <v>0</v>
      </c>
      <c r="AE258" s="190">
        <v>264292.49562608486</v>
      </c>
      <c r="AF258" s="190">
        <v>1208928.6916683456</v>
      </c>
      <c r="AG258" s="215">
        <v>9542438.9621044416</v>
      </c>
    </row>
    <row r="259" spans="1:33" s="54" customFormat="1" x14ac:dyDescent="0.25">
      <c r="A259" s="100">
        <v>785</v>
      </c>
      <c r="B259" s="38" t="s">
        <v>176</v>
      </c>
      <c r="C259" s="166">
        <v>2792</v>
      </c>
      <c r="D259" s="206">
        <v>1.6574955987578954</v>
      </c>
      <c r="E259" s="50">
        <v>136</v>
      </c>
      <c r="F259" s="50">
        <v>1118</v>
      </c>
      <c r="G259" s="201">
        <v>0.12164579606440072</v>
      </c>
      <c r="H259" s="204">
        <v>1.3237952027379318</v>
      </c>
      <c r="I259" s="184">
        <v>0</v>
      </c>
      <c r="J259" s="186">
        <v>1</v>
      </c>
      <c r="K259" s="15">
        <v>29</v>
      </c>
      <c r="L259" s="207">
        <v>1.0386819484240688E-2</v>
      </c>
      <c r="M259" s="204">
        <v>7.4434787925556252E-3</v>
      </c>
      <c r="N259" s="209">
        <v>1302.5899999999999</v>
      </c>
      <c r="O259" s="208">
        <v>2.1434219516501742</v>
      </c>
      <c r="P259" s="204">
        <v>8.4789273456681684</v>
      </c>
      <c r="Q259" s="184">
        <v>3</v>
      </c>
      <c r="R259" s="184">
        <v>79</v>
      </c>
      <c r="S259" s="15">
        <v>602</v>
      </c>
      <c r="T259" s="15">
        <v>73</v>
      </c>
      <c r="U259" s="189">
        <v>0.1212624584717608</v>
      </c>
      <c r="V259" s="214">
        <v>6.6583766250791238E-2</v>
      </c>
      <c r="W259" s="210">
        <v>5571599.0558169121</v>
      </c>
      <c r="X259" s="190">
        <v>345838.10779956565</v>
      </c>
      <c r="Y259" s="190">
        <v>0</v>
      </c>
      <c r="Z259" s="190">
        <v>0</v>
      </c>
      <c r="AA259" s="190">
        <v>42108.463384841794</v>
      </c>
      <c r="AB259" s="190">
        <v>964681.47982605023</v>
      </c>
      <c r="AC259" s="190">
        <v>0</v>
      </c>
      <c r="AD259" s="186">
        <v>22944.76</v>
      </c>
      <c r="AE259" s="190">
        <v>76998.697760415307</v>
      </c>
      <c r="AF259" s="190">
        <v>1452571.5087708719</v>
      </c>
      <c r="AG259" s="215">
        <v>7024170.564587784</v>
      </c>
    </row>
    <row r="260" spans="1:33" s="54" customFormat="1" x14ac:dyDescent="0.25">
      <c r="A260" s="100">
        <v>790</v>
      </c>
      <c r="B260" s="38" t="s">
        <v>177</v>
      </c>
      <c r="C260" s="166">
        <v>24277</v>
      </c>
      <c r="D260" s="206">
        <v>1.2297480765092215</v>
      </c>
      <c r="E260" s="50">
        <v>737</v>
      </c>
      <c r="F260" s="50">
        <v>10357</v>
      </c>
      <c r="G260" s="201">
        <v>7.1159602201409669E-2</v>
      </c>
      <c r="H260" s="204">
        <v>0.77438549518879141</v>
      </c>
      <c r="I260" s="184">
        <v>0</v>
      </c>
      <c r="J260" s="186">
        <v>41</v>
      </c>
      <c r="K260" s="15">
        <v>663</v>
      </c>
      <c r="L260" s="207">
        <v>2.7309799398607736E-2</v>
      </c>
      <c r="M260" s="204">
        <v>2.4366458706922674E-2</v>
      </c>
      <c r="N260" s="209">
        <v>1429.04</v>
      </c>
      <c r="O260" s="208">
        <v>16.988327828472261</v>
      </c>
      <c r="P260" s="204">
        <v>1.0697885738167117</v>
      </c>
      <c r="Q260" s="184">
        <v>0</v>
      </c>
      <c r="R260" s="184">
        <v>0</v>
      </c>
      <c r="S260" s="15">
        <v>6787</v>
      </c>
      <c r="T260" s="15">
        <v>941</v>
      </c>
      <c r="U260" s="189">
        <v>0.13864741417415646</v>
      </c>
      <c r="V260" s="214">
        <v>8.3968721953186901E-2</v>
      </c>
      <c r="W260" s="210">
        <v>35943737.056548767</v>
      </c>
      <c r="X260" s="190">
        <v>1759093.2313029587</v>
      </c>
      <c r="Y260" s="190">
        <v>0</v>
      </c>
      <c r="Z260" s="190">
        <v>0</v>
      </c>
      <c r="AA260" s="190">
        <v>1198575.6715378957</v>
      </c>
      <c r="AB260" s="190">
        <v>1058328.7311668436</v>
      </c>
      <c r="AC260" s="190">
        <v>0</v>
      </c>
      <c r="AD260" s="186">
        <v>0</v>
      </c>
      <c r="AE260" s="190">
        <v>844329.90306895552</v>
      </c>
      <c r="AF260" s="190">
        <v>4860327.5370766595</v>
      </c>
      <c r="AG260" s="215">
        <v>40804064.593625426</v>
      </c>
    </row>
    <row r="261" spans="1:33" s="54" customFormat="1" x14ac:dyDescent="0.25">
      <c r="A261" s="100">
        <v>791</v>
      </c>
      <c r="B261" s="38" t="s">
        <v>178</v>
      </c>
      <c r="C261" s="166">
        <v>5231</v>
      </c>
      <c r="D261" s="206">
        <v>1.5068019030475799</v>
      </c>
      <c r="E261" s="50">
        <v>211</v>
      </c>
      <c r="F261" s="50">
        <v>2241</v>
      </c>
      <c r="G261" s="201">
        <v>9.4154395359214632E-2</v>
      </c>
      <c r="H261" s="204">
        <v>1.0246234635780789</v>
      </c>
      <c r="I261" s="184">
        <v>0</v>
      </c>
      <c r="J261" s="186">
        <v>4</v>
      </c>
      <c r="K261" s="15">
        <v>37</v>
      </c>
      <c r="L261" s="207">
        <v>7.0732173580577325E-3</v>
      </c>
      <c r="M261" s="204">
        <v>4.1298766663726699E-3</v>
      </c>
      <c r="N261" s="209">
        <v>2172.94</v>
      </c>
      <c r="O261" s="208">
        <v>2.4073375242758659</v>
      </c>
      <c r="P261" s="204">
        <v>7.5493854999077721</v>
      </c>
      <c r="Q261" s="184">
        <v>0</v>
      </c>
      <c r="R261" s="184">
        <v>0</v>
      </c>
      <c r="S261" s="15">
        <v>1369</v>
      </c>
      <c r="T261" s="15">
        <v>167</v>
      </c>
      <c r="U261" s="189">
        <v>0.12198685171658144</v>
      </c>
      <c r="V261" s="214">
        <v>6.7308159495611877E-2</v>
      </c>
      <c r="W261" s="210">
        <v>9489709.9455994423</v>
      </c>
      <c r="X261" s="190">
        <v>501516.98547450139</v>
      </c>
      <c r="Y261" s="190">
        <v>0</v>
      </c>
      <c r="Z261" s="190">
        <v>0</v>
      </c>
      <c r="AA261" s="190">
        <v>43772.346298749078</v>
      </c>
      <c r="AB261" s="190">
        <v>1609251.5486632152</v>
      </c>
      <c r="AC261" s="190">
        <v>0</v>
      </c>
      <c r="AD261" s="186">
        <v>0</v>
      </c>
      <c r="AE261" s="190">
        <v>145831.73558776104</v>
      </c>
      <c r="AF261" s="190">
        <v>2300372.616024226</v>
      </c>
      <c r="AG261" s="215">
        <v>11790082.561623668</v>
      </c>
    </row>
    <row r="262" spans="1:33" s="54" customFormat="1" x14ac:dyDescent="0.25">
      <c r="A262" s="100">
        <v>831</v>
      </c>
      <c r="B262" s="38" t="s">
        <v>179</v>
      </c>
      <c r="C262" s="166">
        <v>4671</v>
      </c>
      <c r="D262" s="206">
        <v>0.80344816189576729</v>
      </c>
      <c r="E262" s="50">
        <v>152</v>
      </c>
      <c r="F262" s="50">
        <v>2239</v>
      </c>
      <c r="G262" s="201">
        <v>6.7887449754354623E-2</v>
      </c>
      <c r="H262" s="204">
        <v>0.73877670432070897</v>
      </c>
      <c r="I262" s="184">
        <v>0</v>
      </c>
      <c r="J262" s="186">
        <v>9</v>
      </c>
      <c r="K262" s="15">
        <v>206</v>
      </c>
      <c r="L262" s="207">
        <v>4.4101905373581676E-2</v>
      </c>
      <c r="M262" s="204">
        <v>4.1158564681896617E-2</v>
      </c>
      <c r="N262" s="209">
        <v>344.7</v>
      </c>
      <c r="O262" s="208">
        <v>13.550913838120104</v>
      </c>
      <c r="P262" s="204">
        <v>1.3411581843304918</v>
      </c>
      <c r="Q262" s="184">
        <v>3</v>
      </c>
      <c r="R262" s="184">
        <v>2090</v>
      </c>
      <c r="S262" s="15">
        <v>1392</v>
      </c>
      <c r="T262" s="15">
        <v>119</v>
      </c>
      <c r="U262" s="189">
        <v>8.5488505747126436E-2</v>
      </c>
      <c r="V262" s="214">
        <v>3.0809813526156873E-2</v>
      </c>
      <c r="W262" s="210">
        <v>4518349.1462604469</v>
      </c>
      <c r="X262" s="190">
        <v>322893.78749898169</v>
      </c>
      <c r="Y262" s="190">
        <v>0</v>
      </c>
      <c r="Z262" s="190">
        <v>0</v>
      </c>
      <c r="AA262" s="190">
        <v>389536.45960264909</v>
      </c>
      <c r="AB262" s="190">
        <v>255280.40756956488</v>
      </c>
      <c r="AC262" s="190">
        <v>0</v>
      </c>
      <c r="AD262" s="186">
        <v>607019.6</v>
      </c>
      <c r="AE262" s="190">
        <v>59607.175939407338</v>
      </c>
      <c r="AF262" s="190">
        <v>1634337.4306106027</v>
      </c>
      <c r="AG262" s="215">
        <v>6152686.5768710496</v>
      </c>
    </row>
    <row r="263" spans="1:33" s="54" customFormat="1" x14ac:dyDescent="0.25">
      <c r="A263" s="100">
        <v>832</v>
      </c>
      <c r="B263" s="38" t="s">
        <v>180</v>
      </c>
      <c r="C263" s="166">
        <v>3976</v>
      </c>
      <c r="D263" s="206">
        <v>1.5432368717312501</v>
      </c>
      <c r="E263" s="50">
        <v>211</v>
      </c>
      <c r="F263" s="50">
        <v>1662</v>
      </c>
      <c r="G263" s="201">
        <v>0.1269554753309266</v>
      </c>
      <c r="H263" s="204">
        <v>1.3815771250773015</v>
      </c>
      <c r="I263" s="184">
        <v>0</v>
      </c>
      <c r="J263" s="186">
        <v>2</v>
      </c>
      <c r="K263" s="15">
        <v>69</v>
      </c>
      <c r="L263" s="207">
        <v>1.7354124748490945E-2</v>
      </c>
      <c r="M263" s="204">
        <v>1.4410784056805882E-2</v>
      </c>
      <c r="N263" s="209">
        <v>2437.79</v>
      </c>
      <c r="O263" s="208">
        <v>1.6309854417320606</v>
      </c>
      <c r="P263" s="204">
        <v>11.142906940881034</v>
      </c>
      <c r="Q263" s="184">
        <v>0</v>
      </c>
      <c r="R263" s="184">
        <v>0</v>
      </c>
      <c r="S263" s="15">
        <v>960</v>
      </c>
      <c r="T263" s="15">
        <v>134</v>
      </c>
      <c r="U263" s="189">
        <v>0.13958333333333334</v>
      </c>
      <c r="V263" s="214">
        <v>8.4904641112363774E-2</v>
      </c>
      <c r="W263" s="210">
        <v>7387389.9652200742</v>
      </c>
      <c r="X263" s="190">
        <v>513994.1062556887</v>
      </c>
      <c r="Y263" s="190">
        <v>0</v>
      </c>
      <c r="Z263" s="190">
        <v>0</v>
      </c>
      <c r="AA263" s="190">
        <v>116094.59754231051</v>
      </c>
      <c r="AB263" s="190">
        <v>1805396.0683754268</v>
      </c>
      <c r="AC263" s="190">
        <v>0</v>
      </c>
      <c r="AD263" s="186">
        <v>0</v>
      </c>
      <c r="AE263" s="190">
        <v>139822.61353006389</v>
      </c>
      <c r="AF263" s="190">
        <v>2575307.3857034901</v>
      </c>
      <c r="AG263" s="215">
        <v>9962697.3509235643</v>
      </c>
    </row>
    <row r="264" spans="1:33" s="54" customFormat="1" x14ac:dyDescent="0.25">
      <c r="A264" s="100">
        <v>833</v>
      </c>
      <c r="B264" s="38" t="s">
        <v>366</v>
      </c>
      <c r="C264" s="166">
        <v>1639</v>
      </c>
      <c r="D264" s="206">
        <v>1.2240205234905308</v>
      </c>
      <c r="E264" s="50">
        <v>50</v>
      </c>
      <c r="F264" s="50">
        <v>726</v>
      </c>
      <c r="G264" s="201">
        <v>6.8870523415977963E-2</v>
      </c>
      <c r="H264" s="204">
        <v>0.74947488082412073</v>
      </c>
      <c r="I264" s="184">
        <v>0</v>
      </c>
      <c r="J264" s="186">
        <v>13</v>
      </c>
      <c r="K264" s="15">
        <v>77</v>
      </c>
      <c r="L264" s="207">
        <v>4.6979865771812082E-2</v>
      </c>
      <c r="M264" s="204">
        <v>4.4036525080127023E-2</v>
      </c>
      <c r="N264" s="209">
        <v>140.28</v>
      </c>
      <c r="O264" s="208">
        <v>11.683775306529798</v>
      </c>
      <c r="P264" s="204">
        <v>1.5554834394149213</v>
      </c>
      <c r="Q264" s="184">
        <v>3</v>
      </c>
      <c r="R264" s="184">
        <v>164</v>
      </c>
      <c r="S264" s="15">
        <v>447</v>
      </c>
      <c r="T264" s="15">
        <v>85</v>
      </c>
      <c r="U264" s="189">
        <v>0.19015659955257272</v>
      </c>
      <c r="V264" s="214">
        <v>0.13547790733160314</v>
      </c>
      <c r="W264" s="210">
        <v>2415347.9973676596</v>
      </c>
      <c r="X264" s="190">
        <v>114940.38957729055</v>
      </c>
      <c r="Y264" s="190">
        <v>0</v>
      </c>
      <c r="Z264" s="190">
        <v>0</v>
      </c>
      <c r="AA264" s="190">
        <v>146241.29334805007</v>
      </c>
      <c r="AB264" s="190">
        <v>103889.57230594303</v>
      </c>
      <c r="AC264" s="190">
        <v>0</v>
      </c>
      <c r="AD264" s="186">
        <v>47632.159999999996</v>
      </c>
      <c r="AE264" s="190">
        <v>91970.181283352125</v>
      </c>
      <c r="AF264" s="190">
        <v>504673.59651463572</v>
      </c>
      <c r="AG264" s="215">
        <v>2920021.5938822953</v>
      </c>
    </row>
    <row r="265" spans="1:33" s="54" customFormat="1" x14ac:dyDescent="0.25">
      <c r="A265" s="100">
        <v>834</v>
      </c>
      <c r="B265" s="38" t="s">
        <v>181</v>
      </c>
      <c r="C265" s="166">
        <v>6015</v>
      </c>
      <c r="D265" s="206">
        <v>1.0052816630081716</v>
      </c>
      <c r="E265" s="50">
        <v>182</v>
      </c>
      <c r="F265" s="50">
        <v>2829</v>
      </c>
      <c r="G265" s="201">
        <v>6.4333686815129021E-2</v>
      </c>
      <c r="H265" s="204">
        <v>0.70010332239697926</v>
      </c>
      <c r="I265" s="184">
        <v>0</v>
      </c>
      <c r="J265" s="186">
        <v>12</v>
      </c>
      <c r="K265" s="15">
        <v>99</v>
      </c>
      <c r="L265" s="207">
        <v>1.6458852867830425E-2</v>
      </c>
      <c r="M265" s="204">
        <v>1.3515512176145363E-2</v>
      </c>
      <c r="N265" s="209">
        <v>640.53</v>
      </c>
      <c r="O265" s="208">
        <v>9.39066085897616</v>
      </c>
      <c r="P265" s="204">
        <v>1.9353184266877628</v>
      </c>
      <c r="Q265" s="184">
        <v>0</v>
      </c>
      <c r="R265" s="184">
        <v>0</v>
      </c>
      <c r="S265" s="15">
        <v>1709</v>
      </c>
      <c r="T265" s="15">
        <v>221</v>
      </c>
      <c r="U265" s="189">
        <v>0.12931538911644236</v>
      </c>
      <c r="V265" s="214">
        <v>7.4636696895472796E-2</v>
      </c>
      <c r="W265" s="210">
        <v>7280068.2496368391</v>
      </c>
      <c r="X265" s="190">
        <v>394034.63727826235</v>
      </c>
      <c r="Y265" s="190">
        <v>0</v>
      </c>
      <c r="Z265" s="190">
        <v>0</v>
      </c>
      <c r="AA265" s="190">
        <v>164719.9356732892</v>
      </c>
      <c r="AB265" s="190">
        <v>474368.31871347089</v>
      </c>
      <c r="AC265" s="190">
        <v>0</v>
      </c>
      <c r="AD265" s="186">
        <v>0</v>
      </c>
      <c r="AE265" s="190">
        <v>185946.34752512231</v>
      </c>
      <c r="AF265" s="190">
        <v>1219069.2391901454</v>
      </c>
      <c r="AG265" s="215">
        <v>8499137.4888269845</v>
      </c>
    </row>
    <row r="266" spans="1:33" s="54" customFormat="1" x14ac:dyDescent="0.25">
      <c r="A266" s="100">
        <v>837</v>
      </c>
      <c r="B266" s="38" t="s">
        <v>367</v>
      </c>
      <c r="C266" s="166">
        <v>238140</v>
      </c>
      <c r="D266" s="206">
        <v>0.90543892269327586</v>
      </c>
      <c r="E266" s="50">
        <v>13205</v>
      </c>
      <c r="F266" s="50">
        <v>117556</v>
      </c>
      <c r="G266" s="201">
        <v>0.11232944298887339</v>
      </c>
      <c r="H266" s="204">
        <v>1.2224111524262657</v>
      </c>
      <c r="I266" s="184">
        <v>0</v>
      </c>
      <c r="J266" s="186">
        <v>1264</v>
      </c>
      <c r="K266" s="15">
        <v>18996</v>
      </c>
      <c r="L266" s="207">
        <v>7.976820357772739E-2</v>
      </c>
      <c r="M266" s="204">
        <v>7.682486288604233E-2</v>
      </c>
      <c r="N266" s="209">
        <v>524.95000000000005</v>
      </c>
      <c r="O266" s="208">
        <v>453.64320411467753</v>
      </c>
      <c r="P266" s="204">
        <v>4.0062143187221358E-2</v>
      </c>
      <c r="Q266" s="184">
        <v>0</v>
      </c>
      <c r="R266" s="184">
        <v>0</v>
      </c>
      <c r="S266" s="15">
        <v>76528</v>
      </c>
      <c r="T266" s="15">
        <v>8425</v>
      </c>
      <c r="U266" s="189">
        <v>0.1100904244198202</v>
      </c>
      <c r="V266" s="214">
        <v>5.5411732198850636E-2</v>
      </c>
      <c r="W266" s="210">
        <v>259599330.1114108</v>
      </c>
      <c r="X266" s="190">
        <v>27238694.086355664</v>
      </c>
      <c r="Y266" s="190">
        <v>0</v>
      </c>
      <c r="Z266" s="190">
        <v>0</v>
      </c>
      <c r="AA266" s="190">
        <v>37069110.702516563</v>
      </c>
      <c r="AB266" s="190">
        <v>388771.25022814947</v>
      </c>
      <c r="AC266" s="190">
        <v>0</v>
      </c>
      <c r="AD266" s="186">
        <v>0</v>
      </c>
      <c r="AE266" s="190">
        <v>5465547.653497505</v>
      </c>
      <c r="AF266" s="190">
        <v>70162123.692597926</v>
      </c>
      <c r="AG266" s="215">
        <v>329761453.80400872</v>
      </c>
    </row>
    <row r="267" spans="1:33" s="54" customFormat="1" x14ac:dyDescent="0.25">
      <c r="A267" s="100">
        <v>844</v>
      </c>
      <c r="B267" s="38" t="s">
        <v>182</v>
      </c>
      <c r="C267" s="166">
        <v>1520</v>
      </c>
      <c r="D267" s="206">
        <v>1.9843341020943102</v>
      </c>
      <c r="E267" s="50">
        <v>64</v>
      </c>
      <c r="F267" s="50">
        <v>631</v>
      </c>
      <c r="G267" s="201">
        <v>0.10142630744849446</v>
      </c>
      <c r="H267" s="204">
        <v>1.1037591398609174</v>
      </c>
      <c r="I267" s="184">
        <v>0</v>
      </c>
      <c r="J267" s="186">
        <v>1</v>
      </c>
      <c r="K267" s="15">
        <v>24</v>
      </c>
      <c r="L267" s="207">
        <v>1.5789473684210527E-2</v>
      </c>
      <c r="M267" s="204">
        <v>1.2846132992525464E-2</v>
      </c>
      <c r="N267" s="209">
        <v>347.75</v>
      </c>
      <c r="O267" s="208">
        <v>4.3709561466570817</v>
      </c>
      <c r="P267" s="204">
        <v>4.1578817973389084</v>
      </c>
      <c r="Q267" s="184">
        <v>3</v>
      </c>
      <c r="R267" s="184">
        <v>174</v>
      </c>
      <c r="S267" s="15">
        <v>342</v>
      </c>
      <c r="T267" s="15">
        <v>51</v>
      </c>
      <c r="U267" s="189">
        <v>0.14912280701754385</v>
      </c>
      <c r="V267" s="214">
        <v>9.4444114796574288E-2</v>
      </c>
      <c r="W267" s="210">
        <v>3631369.5060473476</v>
      </c>
      <c r="X267" s="190">
        <v>156983.68892951478</v>
      </c>
      <c r="Y267" s="190">
        <v>0</v>
      </c>
      <c r="Z267" s="190">
        <v>0</v>
      </c>
      <c r="AA267" s="190">
        <v>39563.438175128773</v>
      </c>
      <c r="AB267" s="190">
        <v>257539.198527172</v>
      </c>
      <c r="AC267" s="190">
        <v>0</v>
      </c>
      <c r="AD267" s="186">
        <v>50536.56</v>
      </c>
      <c r="AE267" s="190">
        <v>59459.068019541519</v>
      </c>
      <c r="AF267" s="190">
        <v>564081.95365135744</v>
      </c>
      <c r="AG267" s="215">
        <v>4195451.459698705</v>
      </c>
    </row>
    <row r="268" spans="1:33" s="54" customFormat="1" x14ac:dyDescent="0.25">
      <c r="A268" s="100">
        <v>845</v>
      </c>
      <c r="B268" s="38" t="s">
        <v>183</v>
      </c>
      <c r="C268" s="166">
        <v>3001</v>
      </c>
      <c r="D268" s="206">
        <v>1.2232052942170155</v>
      </c>
      <c r="E268" s="50">
        <v>152</v>
      </c>
      <c r="F268" s="50">
        <v>1247</v>
      </c>
      <c r="G268" s="201">
        <v>0.1218925421010425</v>
      </c>
      <c r="H268" s="204">
        <v>1.3264803857049456</v>
      </c>
      <c r="I268" s="184">
        <v>0</v>
      </c>
      <c r="J268" s="186">
        <v>10</v>
      </c>
      <c r="K268" s="15">
        <v>60</v>
      </c>
      <c r="L268" s="207">
        <v>1.9993335554815063E-2</v>
      </c>
      <c r="M268" s="204">
        <v>1.704999486313E-2</v>
      </c>
      <c r="N268" s="209">
        <v>1559.73</v>
      </c>
      <c r="O268" s="208">
        <v>1.9240509575375224</v>
      </c>
      <c r="P268" s="204">
        <v>9.4456536756239586</v>
      </c>
      <c r="Q268" s="184">
        <v>0</v>
      </c>
      <c r="R268" s="184">
        <v>0</v>
      </c>
      <c r="S268" s="15">
        <v>721</v>
      </c>
      <c r="T268" s="15">
        <v>95</v>
      </c>
      <c r="U268" s="189">
        <v>0.13176144244105409</v>
      </c>
      <c r="V268" s="214">
        <v>7.7082750220084525E-2</v>
      </c>
      <c r="W268" s="210">
        <v>4419543.4283225797</v>
      </c>
      <c r="X268" s="190">
        <v>372480.42784092569</v>
      </c>
      <c r="Y268" s="190">
        <v>0</v>
      </c>
      <c r="Z268" s="190">
        <v>0</v>
      </c>
      <c r="AA268" s="190">
        <v>103673.62213392201</v>
      </c>
      <c r="AB268" s="190">
        <v>1155116.0722323107</v>
      </c>
      <c r="AC268" s="190">
        <v>0</v>
      </c>
      <c r="AD268" s="186">
        <v>0</v>
      </c>
      <c r="AE268" s="190">
        <v>95812.63984528408</v>
      </c>
      <c r="AF268" s="190">
        <v>1727082.7620524419</v>
      </c>
      <c r="AG268" s="215">
        <v>6146626.1903750217</v>
      </c>
    </row>
    <row r="269" spans="1:33" s="54" customFormat="1" x14ac:dyDescent="0.25">
      <c r="A269" s="100">
        <v>846</v>
      </c>
      <c r="B269" s="38" t="s">
        <v>368</v>
      </c>
      <c r="C269" s="166">
        <v>5076</v>
      </c>
      <c r="D269" s="206">
        <v>1.4543937187992431</v>
      </c>
      <c r="E269" s="50">
        <v>114</v>
      </c>
      <c r="F269" s="50">
        <v>2094</v>
      </c>
      <c r="G269" s="201">
        <v>5.4441260744985676E-2</v>
      </c>
      <c r="H269" s="204">
        <v>0.59245022957523907</v>
      </c>
      <c r="I269" s="184">
        <v>0</v>
      </c>
      <c r="J269" s="186">
        <v>41</v>
      </c>
      <c r="K269" s="15">
        <v>68</v>
      </c>
      <c r="L269" s="207">
        <v>1.3396375098502758E-2</v>
      </c>
      <c r="M269" s="204">
        <v>1.0453034406817696E-2</v>
      </c>
      <c r="N269" s="209">
        <v>554.57000000000005</v>
      </c>
      <c r="O269" s="208">
        <v>9.1530374885046069</v>
      </c>
      <c r="P269" s="204">
        <v>1.9855615168163472</v>
      </c>
      <c r="Q269" s="184">
        <v>0</v>
      </c>
      <c r="R269" s="184">
        <v>0</v>
      </c>
      <c r="S269" s="15">
        <v>1240</v>
      </c>
      <c r="T269" s="15">
        <v>172</v>
      </c>
      <c r="U269" s="189">
        <v>0.13870967741935483</v>
      </c>
      <c r="V269" s="214">
        <v>8.4030985198385269E-2</v>
      </c>
      <c r="W269" s="210">
        <v>8888237.7299157847</v>
      </c>
      <c r="X269" s="190">
        <v>281390.94307335856</v>
      </c>
      <c r="Y269" s="190">
        <v>0</v>
      </c>
      <c r="Z269" s="190">
        <v>0</v>
      </c>
      <c r="AA269" s="190">
        <v>107508.30569536424</v>
      </c>
      <c r="AB269" s="190">
        <v>410707.44306891091</v>
      </c>
      <c r="AC269" s="190">
        <v>0</v>
      </c>
      <c r="AD269" s="186">
        <v>0</v>
      </c>
      <c r="AE269" s="190">
        <v>176669.13312230425</v>
      </c>
      <c r="AF269" s="190">
        <v>976275.82495993748</v>
      </c>
      <c r="AG269" s="215">
        <v>9864513.5548757222</v>
      </c>
    </row>
    <row r="270" spans="1:33" s="54" customFormat="1" x14ac:dyDescent="0.25">
      <c r="A270" s="100">
        <v>848</v>
      </c>
      <c r="B270" s="38" t="s">
        <v>184</v>
      </c>
      <c r="C270" s="166">
        <v>4361</v>
      </c>
      <c r="D270" s="206">
        <v>1.5619505027150744</v>
      </c>
      <c r="E270" s="50">
        <v>279</v>
      </c>
      <c r="F270" s="50">
        <v>1874</v>
      </c>
      <c r="G270" s="201">
        <v>0.14887940234791888</v>
      </c>
      <c r="H270" s="204">
        <v>1.6201615262587934</v>
      </c>
      <c r="I270" s="184">
        <v>0</v>
      </c>
      <c r="J270" s="186">
        <v>1</v>
      </c>
      <c r="K270" s="15">
        <v>216</v>
      </c>
      <c r="L270" s="207">
        <v>4.9529924329282278E-2</v>
      </c>
      <c r="M270" s="204">
        <v>4.6586583637597212E-2</v>
      </c>
      <c r="N270" s="209">
        <v>837.76</v>
      </c>
      <c r="O270" s="208">
        <v>5.2055481283422465</v>
      </c>
      <c r="P270" s="204">
        <v>3.4912594314904055</v>
      </c>
      <c r="Q270" s="184">
        <v>0</v>
      </c>
      <c r="R270" s="184">
        <v>0</v>
      </c>
      <c r="S270" s="15">
        <v>1129</v>
      </c>
      <c r="T270" s="15">
        <v>170</v>
      </c>
      <c r="U270" s="189">
        <v>0.15057573073516387</v>
      </c>
      <c r="V270" s="214">
        <v>9.5897038514194302E-2</v>
      </c>
      <c r="W270" s="210">
        <v>8200973.5687321965</v>
      </c>
      <c r="X270" s="190">
        <v>661121.11960648582</v>
      </c>
      <c r="Y270" s="190">
        <v>0</v>
      </c>
      <c r="Z270" s="190">
        <v>0</v>
      </c>
      <c r="AA270" s="190">
        <v>411647.01839587936</v>
      </c>
      <c r="AB270" s="190">
        <v>620434.33201473358</v>
      </c>
      <c r="AC270" s="190">
        <v>0</v>
      </c>
      <c r="AD270" s="186">
        <v>0</v>
      </c>
      <c r="AE270" s="190">
        <v>173217.15110074866</v>
      </c>
      <c r="AF270" s="190">
        <v>1866419.6211178489</v>
      </c>
      <c r="AG270" s="215">
        <v>10067393.189850045</v>
      </c>
    </row>
    <row r="271" spans="1:33" s="54" customFormat="1" x14ac:dyDescent="0.25">
      <c r="A271" s="100">
        <v>849</v>
      </c>
      <c r="B271" s="38" t="s">
        <v>185</v>
      </c>
      <c r="C271" s="166">
        <v>3033</v>
      </c>
      <c r="D271" s="206">
        <v>1.1763994914566835</v>
      </c>
      <c r="E271" s="50">
        <v>91</v>
      </c>
      <c r="F271" s="50">
        <v>1281</v>
      </c>
      <c r="G271" s="201">
        <v>7.1038251366120214E-2</v>
      </c>
      <c r="H271" s="204">
        <v>0.77306490985989629</v>
      </c>
      <c r="I271" s="184">
        <v>0</v>
      </c>
      <c r="J271" s="186">
        <v>4</v>
      </c>
      <c r="K271" s="15">
        <v>41</v>
      </c>
      <c r="L271" s="207">
        <v>1.3517969007583251E-2</v>
      </c>
      <c r="M271" s="204">
        <v>1.0574628315898189E-2</v>
      </c>
      <c r="N271" s="209">
        <v>608.82000000000005</v>
      </c>
      <c r="O271" s="208">
        <v>4.9817680102493345</v>
      </c>
      <c r="P271" s="204">
        <v>3.6480861737763863</v>
      </c>
      <c r="Q271" s="184">
        <v>0</v>
      </c>
      <c r="R271" s="184">
        <v>0</v>
      </c>
      <c r="S271" s="15">
        <v>751</v>
      </c>
      <c r="T271" s="15">
        <v>88</v>
      </c>
      <c r="U271" s="189">
        <v>0.11717709720372836</v>
      </c>
      <c r="V271" s="214">
        <v>6.2498404982758798E-2</v>
      </c>
      <c r="W271" s="210">
        <v>4295752.9469497949</v>
      </c>
      <c r="X271" s="190">
        <v>219394.12840608598</v>
      </c>
      <c r="Y271" s="190">
        <v>0</v>
      </c>
      <c r="Z271" s="190">
        <v>0</v>
      </c>
      <c r="AA271" s="190">
        <v>64985.362516556292</v>
      </c>
      <c r="AB271" s="190">
        <v>450884.29862634902</v>
      </c>
      <c r="AC271" s="190">
        <v>0</v>
      </c>
      <c r="AD271" s="186">
        <v>0</v>
      </c>
      <c r="AE271" s="190">
        <v>78512.888153300286</v>
      </c>
      <c r="AF271" s="190">
        <v>813776.67770229187</v>
      </c>
      <c r="AG271" s="215">
        <v>5109529.6246520868</v>
      </c>
    </row>
    <row r="272" spans="1:33" s="54" customFormat="1" x14ac:dyDescent="0.25">
      <c r="A272" s="100">
        <v>850</v>
      </c>
      <c r="B272" s="38" t="s">
        <v>186</v>
      </c>
      <c r="C272" s="166">
        <v>2388</v>
      </c>
      <c r="D272" s="206">
        <v>1.0742667158842012</v>
      </c>
      <c r="E272" s="50">
        <v>95</v>
      </c>
      <c r="F272" s="50">
        <v>1037</v>
      </c>
      <c r="G272" s="201">
        <v>9.1610414657666339E-2</v>
      </c>
      <c r="H272" s="204">
        <v>0.99693891090529607</v>
      </c>
      <c r="I272" s="184">
        <v>0</v>
      </c>
      <c r="J272" s="186">
        <v>1</v>
      </c>
      <c r="K272" s="15">
        <v>24</v>
      </c>
      <c r="L272" s="207">
        <v>1.0050251256281407E-2</v>
      </c>
      <c r="M272" s="204">
        <v>7.1069105645963446E-3</v>
      </c>
      <c r="N272" s="209">
        <v>361.45</v>
      </c>
      <c r="O272" s="208">
        <v>6.6067229215659156</v>
      </c>
      <c r="P272" s="204">
        <v>2.750822036115379</v>
      </c>
      <c r="Q272" s="184">
        <v>0</v>
      </c>
      <c r="R272" s="184">
        <v>0</v>
      </c>
      <c r="S272" s="15">
        <v>680</v>
      </c>
      <c r="T272" s="15">
        <v>75</v>
      </c>
      <c r="U272" s="189">
        <v>0.11029411764705882</v>
      </c>
      <c r="V272" s="214">
        <v>5.5615425426089257E-2</v>
      </c>
      <c r="W272" s="210">
        <v>3088577.4827511916</v>
      </c>
      <c r="X272" s="190">
        <v>222761.17445745959</v>
      </c>
      <c r="Y272" s="190">
        <v>0</v>
      </c>
      <c r="Z272" s="190">
        <v>0</v>
      </c>
      <c r="AA272" s="190">
        <v>34386.913554083883</v>
      </c>
      <c r="AB272" s="190">
        <v>267685.24315642368</v>
      </c>
      <c r="AC272" s="190">
        <v>0</v>
      </c>
      <c r="AD272" s="186">
        <v>0</v>
      </c>
      <c r="AE272" s="190">
        <v>55008.423100669796</v>
      </c>
      <c r="AF272" s="190">
        <v>579841.75426863739</v>
      </c>
      <c r="AG272" s="215">
        <v>3668419.237019829</v>
      </c>
    </row>
    <row r="273" spans="1:33" s="54" customFormat="1" x14ac:dyDescent="0.25">
      <c r="A273" s="100">
        <v>851</v>
      </c>
      <c r="B273" s="38" t="s">
        <v>369</v>
      </c>
      <c r="C273" s="166">
        <v>21602</v>
      </c>
      <c r="D273" s="206">
        <v>0.98256585234974603</v>
      </c>
      <c r="E273" s="50">
        <v>997</v>
      </c>
      <c r="F273" s="50">
        <v>9860</v>
      </c>
      <c r="G273" s="201">
        <v>0.10111561866125761</v>
      </c>
      <c r="H273" s="204">
        <v>1.1003781078861596</v>
      </c>
      <c r="I273" s="184">
        <v>0</v>
      </c>
      <c r="J273" s="186">
        <v>108</v>
      </c>
      <c r="K273" s="15">
        <v>569</v>
      </c>
      <c r="L273" s="207">
        <v>2.6340153689473195E-2</v>
      </c>
      <c r="M273" s="204">
        <v>2.3396812997788133E-2</v>
      </c>
      <c r="N273" s="209">
        <v>1188.78</v>
      </c>
      <c r="O273" s="208">
        <v>18.171570854152996</v>
      </c>
      <c r="P273" s="204">
        <v>1.0001292208041863</v>
      </c>
      <c r="Q273" s="184">
        <v>0</v>
      </c>
      <c r="R273" s="184">
        <v>0</v>
      </c>
      <c r="S273" s="15">
        <v>6112</v>
      </c>
      <c r="T273" s="15">
        <v>685</v>
      </c>
      <c r="U273" s="189">
        <v>0.11207460732984294</v>
      </c>
      <c r="V273" s="214">
        <v>5.7395915108873374E-2</v>
      </c>
      <c r="W273" s="210">
        <v>25554517.585619196</v>
      </c>
      <c r="X273" s="190">
        <v>2224193.3231451218</v>
      </c>
      <c r="Y273" s="190">
        <v>0</v>
      </c>
      <c r="Z273" s="190">
        <v>0</v>
      </c>
      <c r="AA273" s="190">
        <v>1024067.7508020602</v>
      </c>
      <c r="AB273" s="190">
        <v>880395.25068334036</v>
      </c>
      <c r="AC273" s="190">
        <v>0</v>
      </c>
      <c r="AD273" s="186">
        <v>0</v>
      </c>
      <c r="AE273" s="190">
        <v>513540.32973335398</v>
      </c>
      <c r="AF273" s="190">
        <v>4642196.6543638743</v>
      </c>
      <c r="AG273" s="215">
        <v>30196714.239983071</v>
      </c>
    </row>
    <row r="274" spans="1:33" s="54" customFormat="1" x14ac:dyDescent="0.25">
      <c r="A274" s="100">
        <v>853</v>
      </c>
      <c r="B274" s="38" t="s">
        <v>370</v>
      </c>
      <c r="C274" s="166">
        <v>192962</v>
      </c>
      <c r="D274" s="206">
        <v>0.91748301565942325</v>
      </c>
      <c r="E274" s="50">
        <v>10580</v>
      </c>
      <c r="F274" s="50">
        <v>94494</v>
      </c>
      <c r="G274" s="201">
        <v>0.11196478083264545</v>
      </c>
      <c r="H274" s="204">
        <v>1.2184427619955842</v>
      </c>
      <c r="I274" s="184">
        <v>1</v>
      </c>
      <c r="J274" s="186">
        <v>10618</v>
      </c>
      <c r="K274" s="15">
        <v>22826</v>
      </c>
      <c r="L274" s="207">
        <v>0.11829272084659155</v>
      </c>
      <c r="M274" s="204">
        <v>0.11534938015490649</v>
      </c>
      <c r="N274" s="209">
        <v>245.66</v>
      </c>
      <c r="O274" s="208">
        <v>785.48400227957336</v>
      </c>
      <c r="P274" s="204">
        <v>2.3137223605330087E-2</v>
      </c>
      <c r="Q274" s="184">
        <v>0</v>
      </c>
      <c r="R274" s="184">
        <v>0</v>
      </c>
      <c r="S274" s="15">
        <v>59686</v>
      </c>
      <c r="T274" s="15">
        <v>8775</v>
      </c>
      <c r="U274" s="189">
        <v>0.14701940153469825</v>
      </c>
      <c r="V274" s="214">
        <v>9.2340709313728689E-2</v>
      </c>
      <c r="W274" s="210">
        <v>213148305.05757236</v>
      </c>
      <c r="X274" s="190">
        <v>21999537.655114759</v>
      </c>
      <c r="Y274" s="190">
        <v>3896327.2963999999</v>
      </c>
      <c r="Z274" s="190">
        <v>2848467.5004000003</v>
      </c>
      <c r="AA274" s="190">
        <v>45098809.859808683</v>
      </c>
      <c r="AB274" s="190">
        <v>181932.65135926695</v>
      </c>
      <c r="AC274" s="190">
        <v>0</v>
      </c>
      <c r="AD274" s="186">
        <v>0</v>
      </c>
      <c r="AE274" s="190">
        <v>7380140.1186572397</v>
      </c>
      <c r="AF274" s="190">
        <v>81405215.081739962</v>
      </c>
      <c r="AG274" s="215">
        <v>294553520.13931233</v>
      </c>
    </row>
    <row r="275" spans="1:33" s="54" customFormat="1" x14ac:dyDescent="0.25">
      <c r="A275" s="100">
        <v>854</v>
      </c>
      <c r="B275" s="38" t="s">
        <v>187</v>
      </c>
      <c r="C275" s="166">
        <v>3373</v>
      </c>
      <c r="D275" s="206">
        <v>1.5069431998643421</v>
      </c>
      <c r="E275" s="50">
        <v>155</v>
      </c>
      <c r="F275" s="50">
        <v>1370</v>
      </c>
      <c r="G275" s="201">
        <v>0.11313868613138686</v>
      </c>
      <c r="H275" s="204">
        <v>1.2312176399874204</v>
      </c>
      <c r="I275" s="184">
        <v>0</v>
      </c>
      <c r="J275" s="186">
        <v>20</v>
      </c>
      <c r="K275" s="15">
        <v>35</v>
      </c>
      <c r="L275" s="207">
        <v>1.0376519418914912E-2</v>
      </c>
      <c r="M275" s="204">
        <v>7.4331787272298496E-3</v>
      </c>
      <c r="N275" s="209">
        <v>1738.64</v>
      </c>
      <c r="O275" s="208">
        <v>1.9400220862283162</v>
      </c>
      <c r="P275" s="204">
        <v>9.3678928338825393</v>
      </c>
      <c r="Q275" s="184">
        <v>0</v>
      </c>
      <c r="R275" s="184">
        <v>0</v>
      </c>
      <c r="S275" s="15">
        <v>681</v>
      </c>
      <c r="T275" s="15">
        <v>117</v>
      </c>
      <c r="U275" s="189">
        <v>0.17180616740088106</v>
      </c>
      <c r="V275" s="214">
        <v>0.1171274751799115</v>
      </c>
      <c r="W275" s="210">
        <v>6119631.6566469548</v>
      </c>
      <c r="X275" s="190">
        <v>388586.58161683014</v>
      </c>
      <c r="Y275" s="190">
        <v>0</v>
      </c>
      <c r="Z275" s="190">
        <v>0</v>
      </c>
      <c r="AA275" s="190">
        <v>50800.611582045618</v>
      </c>
      <c r="AB275" s="190">
        <v>1287614.5280439465</v>
      </c>
      <c r="AC275" s="190">
        <v>0</v>
      </c>
      <c r="AD275" s="186">
        <v>0</v>
      </c>
      <c r="AE275" s="190">
        <v>163634.44663070093</v>
      </c>
      <c r="AF275" s="190">
        <v>1890636.1678735223</v>
      </c>
      <c r="AG275" s="215">
        <v>8010267.8245204771</v>
      </c>
    </row>
    <row r="276" spans="1:33" s="54" customFormat="1" x14ac:dyDescent="0.25">
      <c r="A276" s="100">
        <v>857</v>
      </c>
      <c r="B276" s="38" t="s">
        <v>188</v>
      </c>
      <c r="C276" s="166">
        <v>2477</v>
      </c>
      <c r="D276" s="206">
        <v>1.8474511854587845</v>
      </c>
      <c r="E276" s="50">
        <v>111</v>
      </c>
      <c r="F276" s="50">
        <v>1004</v>
      </c>
      <c r="G276" s="201">
        <v>0.11055776892430279</v>
      </c>
      <c r="H276" s="204">
        <v>1.2031311304002508</v>
      </c>
      <c r="I276" s="184">
        <v>0</v>
      </c>
      <c r="J276" s="186">
        <v>2</v>
      </c>
      <c r="K276" s="15">
        <v>44</v>
      </c>
      <c r="L276" s="207">
        <v>1.7763423496164714E-2</v>
      </c>
      <c r="M276" s="204">
        <v>1.4820082804479651E-2</v>
      </c>
      <c r="N276" s="209">
        <v>543.16999999999996</v>
      </c>
      <c r="O276" s="208">
        <v>4.560266583205995</v>
      </c>
      <c r="P276" s="204">
        <v>3.9852755683364727</v>
      </c>
      <c r="Q276" s="184">
        <v>0</v>
      </c>
      <c r="R276" s="184">
        <v>0</v>
      </c>
      <c r="S276" s="15">
        <v>585</v>
      </c>
      <c r="T276" s="15">
        <v>108</v>
      </c>
      <c r="U276" s="189">
        <v>0.18461538461538463</v>
      </c>
      <c r="V276" s="214">
        <v>0.12993669239441508</v>
      </c>
      <c r="W276" s="210">
        <v>5509485.4045397611</v>
      </c>
      <c r="X276" s="190">
        <v>278853.17914183298</v>
      </c>
      <c r="Y276" s="190">
        <v>0</v>
      </c>
      <c r="Z276" s="190">
        <v>0</v>
      </c>
      <c r="AA276" s="190">
        <v>74379.740868285502</v>
      </c>
      <c r="AB276" s="190">
        <v>402264.74899785477</v>
      </c>
      <c r="AC276" s="190">
        <v>0</v>
      </c>
      <c r="AD276" s="186">
        <v>0</v>
      </c>
      <c r="AE276" s="190">
        <v>133308.37154878158</v>
      </c>
      <c r="AF276" s="190">
        <v>888806.04055675492</v>
      </c>
      <c r="AG276" s="215">
        <v>6398291.4450965161</v>
      </c>
    </row>
    <row r="277" spans="1:33" s="54" customFormat="1" x14ac:dyDescent="0.25">
      <c r="A277" s="100">
        <v>858</v>
      </c>
      <c r="B277" s="38" t="s">
        <v>371</v>
      </c>
      <c r="C277" s="166">
        <v>38599</v>
      </c>
      <c r="D277" s="206">
        <v>0.81219000860423585</v>
      </c>
      <c r="E277" s="50">
        <v>1153</v>
      </c>
      <c r="F277" s="50">
        <v>19572</v>
      </c>
      <c r="G277" s="201">
        <v>5.8910688739014921E-2</v>
      </c>
      <c r="H277" s="204">
        <v>0.64108822224656992</v>
      </c>
      <c r="I277" s="184">
        <v>0</v>
      </c>
      <c r="J277" s="186">
        <v>581</v>
      </c>
      <c r="K277" s="15">
        <v>2246</v>
      </c>
      <c r="L277" s="207">
        <v>5.8188035959480813E-2</v>
      </c>
      <c r="M277" s="204">
        <v>5.5244695267795754E-2</v>
      </c>
      <c r="N277" s="209">
        <v>219.5</v>
      </c>
      <c r="O277" s="208">
        <v>175.84965831435079</v>
      </c>
      <c r="P277" s="204">
        <v>0.10334918573833222</v>
      </c>
      <c r="Q277" s="184">
        <v>0</v>
      </c>
      <c r="R277" s="184">
        <v>0</v>
      </c>
      <c r="S277" s="15">
        <v>13709</v>
      </c>
      <c r="T277" s="15">
        <v>1957</v>
      </c>
      <c r="U277" s="189">
        <v>0.14275293602742722</v>
      </c>
      <c r="V277" s="214">
        <v>8.8074243806457661E-2</v>
      </c>
      <c r="W277" s="210">
        <v>37743811.470220655</v>
      </c>
      <c r="X277" s="190">
        <v>2315423.7366616498</v>
      </c>
      <c r="Y277" s="190">
        <v>0</v>
      </c>
      <c r="Z277" s="190">
        <v>0</v>
      </c>
      <c r="AA277" s="190">
        <v>4320605.9552906556</v>
      </c>
      <c r="AB277" s="190">
        <v>162558.89022779083</v>
      </c>
      <c r="AC277" s="190">
        <v>0</v>
      </c>
      <c r="AD277" s="186">
        <v>0</v>
      </c>
      <c r="AE277" s="190">
        <v>1408071.1027577503</v>
      </c>
      <c r="AF277" s="190">
        <v>8206659.6849378422</v>
      </c>
      <c r="AG277" s="215">
        <v>45950471.155158497</v>
      </c>
    </row>
    <row r="278" spans="1:33" s="54" customFormat="1" x14ac:dyDescent="0.25">
      <c r="A278" s="100">
        <v>859</v>
      </c>
      <c r="B278" s="38" t="s">
        <v>189</v>
      </c>
      <c r="C278" s="166">
        <v>6637</v>
      </c>
      <c r="D278" s="206">
        <v>0.85082190945756442</v>
      </c>
      <c r="E278" s="50">
        <v>211</v>
      </c>
      <c r="F278" s="50">
        <v>2806</v>
      </c>
      <c r="G278" s="201">
        <v>7.5196008553100505E-2</v>
      </c>
      <c r="H278" s="204">
        <v>0.81831118384835178</v>
      </c>
      <c r="I278" s="184">
        <v>0</v>
      </c>
      <c r="J278" s="186">
        <v>15</v>
      </c>
      <c r="K278" s="15">
        <v>44</v>
      </c>
      <c r="L278" s="207">
        <v>6.629501280699111E-3</v>
      </c>
      <c r="M278" s="204">
        <v>3.6861605890140484E-3</v>
      </c>
      <c r="N278" s="209">
        <v>491.82</v>
      </c>
      <c r="O278" s="208">
        <v>13.49477451099996</v>
      </c>
      <c r="P278" s="204">
        <v>1.3467375082360982</v>
      </c>
      <c r="Q278" s="184">
        <v>0</v>
      </c>
      <c r="R278" s="184">
        <v>0</v>
      </c>
      <c r="S278" s="15">
        <v>2006</v>
      </c>
      <c r="T278" s="15">
        <v>156</v>
      </c>
      <c r="U278" s="189">
        <v>7.7766699900299108E-2</v>
      </c>
      <c r="V278" s="214">
        <v>2.3088007679329545E-2</v>
      </c>
      <c r="W278" s="210">
        <v>6798647.7595355827</v>
      </c>
      <c r="X278" s="190">
        <v>508190.95828624535</v>
      </c>
      <c r="Y278" s="190">
        <v>0</v>
      </c>
      <c r="Z278" s="190">
        <v>0</v>
      </c>
      <c r="AA278" s="190">
        <v>49570.590610743195</v>
      </c>
      <c r="AB278" s="190">
        <v>364235.59631814156</v>
      </c>
      <c r="AC278" s="190">
        <v>0</v>
      </c>
      <c r="AD278" s="186">
        <v>0</v>
      </c>
      <c r="AE278" s="190">
        <v>63468.448954955878</v>
      </c>
      <c r="AF278" s="190">
        <v>985465.59417008609</v>
      </c>
      <c r="AG278" s="215">
        <v>7784113.3537056688</v>
      </c>
    </row>
    <row r="279" spans="1:33" s="54" customFormat="1" x14ac:dyDescent="0.25">
      <c r="A279" s="100">
        <v>886</v>
      </c>
      <c r="B279" s="38" t="s">
        <v>372</v>
      </c>
      <c r="C279" s="166">
        <v>12871</v>
      </c>
      <c r="D279" s="206">
        <v>0.91398541431928615</v>
      </c>
      <c r="E279" s="50">
        <v>482</v>
      </c>
      <c r="F279" s="50">
        <v>5973</v>
      </c>
      <c r="G279" s="201">
        <v>8.0696467436798924E-2</v>
      </c>
      <c r="H279" s="204">
        <v>0.87816924157557741</v>
      </c>
      <c r="I279" s="184">
        <v>0</v>
      </c>
      <c r="J279" s="186">
        <v>40</v>
      </c>
      <c r="K279" s="15">
        <v>212</v>
      </c>
      <c r="L279" s="207">
        <v>1.6471136663817887E-2</v>
      </c>
      <c r="M279" s="204">
        <v>1.3527795972132824E-2</v>
      </c>
      <c r="N279" s="209">
        <v>400.65</v>
      </c>
      <c r="O279" s="208">
        <v>32.125296393360792</v>
      </c>
      <c r="P279" s="204">
        <v>0.56571988555747699</v>
      </c>
      <c r="Q279" s="184">
        <v>0</v>
      </c>
      <c r="R279" s="184">
        <v>0</v>
      </c>
      <c r="S279" s="15">
        <v>3869</v>
      </c>
      <c r="T279" s="15">
        <v>341</v>
      </c>
      <c r="U279" s="189">
        <v>8.8136469371930731E-2</v>
      </c>
      <c r="V279" s="214">
        <v>3.3457777150961168E-2</v>
      </c>
      <c r="W279" s="210">
        <v>14163272.590064345</v>
      </c>
      <c r="X279" s="190">
        <v>1057613.8789694328</v>
      </c>
      <c r="Y279" s="190">
        <v>0</v>
      </c>
      <c r="Z279" s="190">
        <v>0</v>
      </c>
      <c r="AA279" s="190">
        <v>352790.88765268581</v>
      </c>
      <c r="AB279" s="190">
        <v>296716.2613656692</v>
      </c>
      <c r="AC279" s="190">
        <v>0</v>
      </c>
      <c r="AD279" s="186">
        <v>0</v>
      </c>
      <c r="AE279" s="190">
        <v>178364.73123939367</v>
      </c>
      <c r="AF279" s="190">
        <v>1885485.7592271809</v>
      </c>
      <c r="AG279" s="215">
        <v>16048758.349291526</v>
      </c>
    </row>
    <row r="280" spans="1:33" s="54" customFormat="1" x14ac:dyDescent="0.25">
      <c r="A280" s="100">
        <v>887</v>
      </c>
      <c r="B280" s="38" t="s">
        <v>190</v>
      </c>
      <c r="C280" s="166">
        <v>4688</v>
      </c>
      <c r="D280" s="206">
        <v>1.2239304209334219</v>
      </c>
      <c r="E280" s="50">
        <v>187</v>
      </c>
      <c r="F280" s="50">
        <v>1983</v>
      </c>
      <c r="G280" s="201">
        <v>9.430156328794756E-2</v>
      </c>
      <c r="H280" s="204">
        <v>1.0262250002061954</v>
      </c>
      <c r="I280" s="184">
        <v>0</v>
      </c>
      <c r="J280" s="186">
        <v>12</v>
      </c>
      <c r="K280" s="15">
        <v>114</v>
      </c>
      <c r="L280" s="207">
        <v>2.4317406143344711E-2</v>
      </c>
      <c r="M280" s="204">
        <v>2.1374065451659648E-2</v>
      </c>
      <c r="N280" s="209">
        <v>475.4</v>
      </c>
      <c r="O280" s="208">
        <v>9.8611695414387892</v>
      </c>
      <c r="P280" s="204">
        <v>1.8429780486768144</v>
      </c>
      <c r="Q280" s="184">
        <v>0</v>
      </c>
      <c r="R280" s="184">
        <v>0</v>
      </c>
      <c r="S280" s="15">
        <v>1280</v>
      </c>
      <c r="T280" s="15">
        <v>225</v>
      </c>
      <c r="U280" s="189">
        <v>0.17578125</v>
      </c>
      <c r="V280" s="214">
        <v>0.12110255777903044</v>
      </c>
      <c r="W280" s="210">
        <v>6908064.6078238683</v>
      </c>
      <c r="X280" s="190">
        <v>450159.91788644885</v>
      </c>
      <c r="Y280" s="190">
        <v>0</v>
      </c>
      <c r="Z280" s="190">
        <v>0</v>
      </c>
      <c r="AA280" s="190">
        <v>203026.51605592351</v>
      </c>
      <c r="AB280" s="190">
        <v>352075.15450702386</v>
      </c>
      <c r="AC280" s="190">
        <v>0</v>
      </c>
      <c r="AD280" s="186">
        <v>0</v>
      </c>
      <c r="AE280" s="190">
        <v>235147.58788965616</v>
      </c>
      <c r="AF280" s="190">
        <v>1240409.1763390535</v>
      </c>
      <c r="AG280" s="215">
        <v>8148473.7841629218</v>
      </c>
    </row>
    <row r="281" spans="1:33" s="54" customFormat="1" x14ac:dyDescent="0.25">
      <c r="A281" s="100">
        <v>889</v>
      </c>
      <c r="B281" s="38" t="s">
        <v>191</v>
      </c>
      <c r="C281" s="166">
        <v>2676</v>
      </c>
      <c r="D281" s="206">
        <v>1.5582071717588877</v>
      </c>
      <c r="E281" s="50">
        <v>99</v>
      </c>
      <c r="F281" s="50">
        <v>1096</v>
      </c>
      <c r="G281" s="201">
        <v>9.0328467153284672E-2</v>
      </c>
      <c r="H281" s="204">
        <v>0.98298827708673087</v>
      </c>
      <c r="I281" s="184">
        <v>0</v>
      </c>
      <c r="J281" s="186">
        <v>0</v>
      </c>
      <c r="K281" s="15">
        <v>45</v>
      </c>
      <c r="L281" s="207">
        <v>1.6816143497757848E-2</v>
      </c>
      <c r="M281" s="204">
        <v>1.3872802806072785E-2</v>
      </c>
      <c r="N281" s="209">
        <v>1671.15</v>
      </c>
      <c r="O281" s="208">
        <v>1.6012925231128263</v>
      </c>
      <c r="P281" s="204">
        <v>11.349530917575871</v>
      </c>
      <c r="Q281" s="184">
        <v>0</v>
      </c>
      <c r="R281" s="184">
        <v>0</v>
      </c>
      <c r="S281" s="15">
        <v>627</v>
      </c>
      <c r="T281" s="15">
        <v>75</v>
      </c>
      <c r="U281" s="189">
        <v>0.11961722488038277</v>
      </c>
      <c r="V281" s="214">
        <v>6.4938532659413212E-2</v>
      </c>
      <c r="W281" s="210">
        <v>5020227.129022982</v>
      </c>
      <c r="X281" s="190">
        <v>246133.69822082645</v>
      </c>
      <c r="Y281" s="190">
        <v>0</v>
      </c>
      <c r="Z281" s="190">
        <v>0</v>
      </c>
      <c r="AA281" s="190">
        <v>75219.136997792491</v>
      </c>
      <c r="AB281" s="190">
        <v>1237632.2979688961</v>
      </c>
      <c r="AC281" s="190">
        <v>0</v>
      </c>
      <c r="AD281" s="186">
        <v>0</v>
      </c>
      <c r="AE281" s="190">
        <v>71976.079893733506</v>
      </c>
      <c r="AF281" s="190">
        <v>1630961.213081249</v>
      </c>
      <c r="AG281" s="215">
        <v>6651188.342104231</v>
      </c>
    </row>
    <row r="282" spans="1:33" s="54" customFormat="1" x14ac:dyDescent="0.25">
      <c r="A282" s="100">
        <v>890</v>
      </c>
      <c r="B282" s="38" t="s">
        <v>192</v>
      </c>
      <c r="C282" s="166">
        <v>1212</v>
      </c>
      <c r="D282" s="206">
        <v>0.91351574021674542</v>
      </c>
      <c r="E282" s="50">
        <v>39</v>
      </c>
      <c r="F282" s="50">
        <v>536</v>
      </c>
      <c r="G282" s="201">
        <v>7.2761194029850748E-2</v>
      </c>
      <c r="H282" s="204">
        <v>0.79181461849455792</v>
      </c>
      <c r="I282" s="184">
        <v>0</v>
      </c>
      <c r="J282" s="186">
        <v>2</v>
      </c>
      <c r="K282" s="15">
        <v>48</v>
      </c>
      <c r="L282" s="207">
        <v>3.9603960396039604E-2</v>
      </c>
      <c r="M282" s="204">
        <v>3.6660619704354538E-2</v>
      </c>
      <c r="N282" s="209">
        <v>5145.9799999999996</v>
      </c>
      <c r="O282" s="208">
        <v>0.23552365147163418</v>
      </c>
      <c r="P282" s="204">
        <v>77.163880933380113</v>
      </c>
      <c r="Q282" s="184">
        <v>0</v>
      </c>
      <c r="R282" s="184">
        <v>0</v>
      </c>
      <c r="S282" s="15">
        <v>336</v>
      </c>
      <c r="T282" s="15">
        <v>61</v>
      </c>
      <c r="U282" s="189">
        <v>0.18154761904761904</v>
      </c>
      <c r="V282" s="214">
        <v>0.12686892682664946</v>
      </c>
      <c r="W282" s="210">
        <v>1333001.7296367197</v>
      </c>
      <c r="X282" s="190">
        <v>89797.19374927337</v>
      </c>
      <c r="Y282" s="190">
        <v>0</v>
      </c>
      <c r="Z282" s="190">
        <v>0</v>
      </c>
      <c r="AA282" s="190">
        <v>90028.589492273735</v>
      </c>
      <c r="AB282" s="190">
        <v>987780</v>
      </c>
      <c r="AC282" s="190">
        <v>0</v>
      </c>
      <c r="AD282" s="186">
        <v>0</v>
      </c>
      <c r="AE282" s="190">
        <v>63687.983052423886</v>
      </c>
      <c r="AF282" s="190">
        <v>1231293.7662939711</v>
      </c>
      <c r="AG282" s="215">
        <v>2564295.4959306908</v>
      </c>
    </row>
    <row r="283" spans="1:33" s="54" customFormat="1" x14ac:dyDescent="0.25">
      <c r="A283" s="100">
        <v>892</v>
      </c>
      <c r="B283" s="38" t="s">
        <v>193</v>
      </c>
      <c r="C283" s="166">
        <v>3681</v>
      </c>
      <c r="D283" s="206">
        <v>0.89386897906117579</v>
      </c>
      <c r="E283" s="50">
        <v>128</v>
      </c>
      <c r="F283" s="50">
        <v>1612</v>
      </c>
      <c r="G283" s="201">
        <v>7.9404466501240695E-2</v>
      </c>
      <c r="H283" s="204">
        <v>0.86410920254620205</v>
      </c>
      <c r="I283" s="184">
        <v>0</v>
      </c>
      <c r="J283" s="186">
        <v>5</v>
      </c>
      <c r="K283" s="15">
        <v>41</v>
      </c>
      <c r="L283" s="207">
        <v>1.1138277641945124E-2</v>
      </c>
      <c r="M283" s="204">
        <v>8.1949369502600615E-3</v>
      </c>
      <c r="N283" s="209">
        <v>347.98</v>
      </c>
      <c r="O283" s="208">
        <v>10.578194149089027</v>
      </c>
      <c r="P283" s="204">
        <v>1.7180549669451093</v>
      </c>
      <c r="Q283" s="184">
        <v>0</v>
      </c>
      <c r="R283" s="184">
        <v>0</v>
      </c>
      <c r="S283" s="15">
        <v>1145</v>
      </c>
      <c r="T283" s="15">
        <v>102</v>
      </c>
      <c r="U283" s="189">
        <v>8.9082969432314404E-2</v>
      </c>
      <c r="V283" s="214">
        <v>3.4404277211344841E-2</v>
      </c>
      <c r="W283" s="210">
        <v>3961427.7678882452</v>
      </c>
      <c r="X283" s="190">
        <v>297626.14364075533</v>
      </c>
      <c r="Y283" s="190">
        <v>0</v>
      </c>
      <c r="Z283" s="190">
        <v>0</v>
      </c>
      <c r="AA283" s="190">
        <v>61120.860264900672</v>
      </c>
      <c r="AB283" s="190">
        <v>257709.53358299163</v>
      </c>
      <c r="AC283" s="190">
        <v>0</v>
      </c>
      <c r="AD283" s="186">
        <v>0</v>
      </c>
      <c r="AE283" s="190">
        <v>52453.90979523243</v>
      </c>
      <c r="AF283" s="190">
        <v>668910.44728388079</v>
      </c>
      <c r="AG283" s="215">
        <v>4630338.215172126</v>
      </c>
    </row>
    <row r="284" spans="1:33" s="54" customFormat="1" x14ac:dyDescent="0.25">
      <c r="A284" s="100">
        <v>893</v>
      </c>
      <c r="B284" s="38" t="s">
        <v>373</v>
      </c>
      <c r="C284" s="166">
        <v>7464</v>
      </c>
      <c r="D284" s="206">
        <v>0.9096725122329381</v>
      </c>
      <c r="E284" s="50">
        <v>123</v>
      </c>
      <c r="F284" s="50">
        <v>3514</v>
      </c>
      <c r="G284" s="201">
        <v>3.5002845759817873E-2</v>
      </c>
      <c r="H284" s="204">
        <v>0.38091410306108325</v>
      </c>
      <c r="I284" s="184">
        <v>3</v>
      </c>
      <c r="J284" s="186">
        <v>6410</v>
      </c>
      <c r="K284" s="15">
        <v>555</v>
      </c>
      <c r="L284" s="207">
        <v>7.4356913183279749E-2</v>
      </c>
      <c r="M284" s="204">
        <v>7.141357249159469E-2</v>
      </c>
      <c r="N284" s="209">
        <v>732.64</v>
      </c>
      <c r="O284" s="208">
        <v>10.187813933173182</v>
      </c>
      <c r="P284" s="204">
        <v>1.7838879977945863</v>
      </c>
      <c r="Q284" s="184">
        <v>0</v>
      </c>
      <c r="R284" s="184">
        <v>0</v>
      </c>
      <c r="S284" s="15">
        <v>2215</v>
      </c>
      <c r="T284" s="15">
        <v>344</v>
      </c>
      <c r="U284" s="189">
        <v>0.15530474040632053</v>
      </c>
      <c r="V284" s="214">
        <v>0.10062604818535097</v>
      </c>
      <c r="W284" s="210">
        <v>8174642.3482679538</v>
      </c>
      <c r="X284" s="190">
        <v>266032.8779012484</v>
      </c>
      <c r="Y284" s="190">
        <v>150714.5808</v>
      </c>
      <c r="Z284" s="190">
        <v>1719596.5980000002</v>
      </c>
      <c r="AA284" s="190">
        <v>1080016.5592494484</v>
      </c>
      <c r="AB284" s="190">
        <v>542583.8056332058</v>
      </c>
      <c r="AC284" s="190">
        <v>0</v>
      </c>
      <c r="AD284" s="186">
        <v>0</v>
      </c>
      <c r="AE284" s="190">
        <v>311086.85282985482</v>
      </c>
      <c r="AF284" s="190">
        <v>4070031.2744137589</v>
      </c>
      <c r="AG284" s="215">
        <v>12244673.622681713</v>
      </c>
    </row>
    <row r="285" spans="1:33" s="54" customFormat="1" x14ac:dyDescent="0.25">
      <c r="A285" s="100">
        <v>895</v>
      </c>
      <c r="B285" s="38" t="s">
        <v>374</v>
      </c>
      <c r="C285" s="166">
        <v>15522</v>
      </c>
      <c r="D285" s="206">
        <v>1.1768699304617558</v>
      </c>
      <c r="E285" s="50">
        <v>520</v>
      </c>
      <c r="F285" s="50">
        <v>7413</v>
      </c>
      <c r="G285" s="201">
        <v>7.0147038985565902E-2</v>
      </c>
      <c r="H285" s="204">
        <v>0.76336640228982078</v>
      </c>
      <c r="I285" s="184">
        <v>0</v>
      </c>
      <c r="J285" s="186">
        <v>59</v>
      </c>
      <c r="K285" s="15">
        <v>920</v>
      </c>
      <c r="L285" s="207">
        <v>5.9270712537044197E-2</v>
      </c>
      <c r="M285" s="204">
        <v>5.6327371845359131E-2</v>
      </c>
      <c r="N285" s="209">
        <v>502.86</v>
      </c>
      <c r="O285" s="208">
        <v>30.867438253191743</v>
      </c>
      <c r="P285" s="204">
        <v>0.58877315474253467</v>
      </c>
      <c r="Q285" s="184">
        <v>3</v>
      </c>
      <c r="R285" s="184">
        <v>680</v>
      </c>
      <c r="S285" s="15">
        <v>4479</v>
      </c>
      <c r="T285" s="15">
        <v>683</v>
      </c>
      <c r="U285" s="189">
        <v>0.15248939495423086</v>
      </c>
      <c r="V285" s="214">
        <v>9.7810702733261298E-2</v>
      </c>
      <c r="W285" s="210">
        <v>21993188.877992935</v>
      </c>
      <c r="X285" s="190">
        <v>1108708.4313387768</v>
      </c>
      <c r="Y285" s="190">
        <v>0</v>
      </c>
      <c r="Z285" s="190">
        <v>0</v>
      </c>
      <c r="AA285" s="190">
        <v>1771516.4581015452</v>
      </c>
      <c r="AB285" s="190">
        <v>372411.67899748014</v>
      </c>
      <c r="AC285" s="190">
        <v>0</v>
      </c>
      <c r="AD285" s="186">
        <v>197499.2</v>
      </c>
      <c r="AE285" s="190">
        <v>628830.60068811919</v>
      </c>
      <c r="AF285" s="190">
        <v>4078966.3691259176</v>
      </c>
      <c r="AG285" s="215">
        <v>26072155.247118853</v>
      </c>
    </row>
    <row r="286" spans="1:33" s="54" customFormat="1" x14ac:dyDescent="0.25">
      <c r="A286" s="100">
        <v>905</v>
      </c>
      <c r="B286" s="38" t="s">
        <v>375</v>
      </c>
      <c r="C286" s="166">
        <v>67636</v>
      </c>
      <c r="D286" s="206">
        <v>0.89205223008250623</v>
      </c>
      <c r="E286" s="50">
        <v>2655</v>
      </c>
      <c r="F286" s="50">
        <v>32638</v>
      </c>
      <c r="G286" s="201">
        <v>8.1346896255898027E-2</v>
      </c>
      <c r="H286" s="204">
        <v>0.88524745207115463</v>
      </c>
      <c r="I286" s="184">
        <v>1</v>
      </c>
      <c r="J286" s="186">
        <v>15668</v>
      </c>
      <c r="K286" s="15">
        <v>6182</v>
      </c>
      <c r="L286" s="207">
        <v>9.1401029037790529E-2</v>
      </c>
      <c r="M286" s="204">
        <v>8.845768834610547E-2</v>
      </c>
      <c r="N286" s="209">
        <v>364.67</v>
      </c>
      <c r="O286" s="208">
        <v>185.4717964186799</v>
      </c>
      <c r="P286" s="204">
        <v>9.7987507265669099E-2</v>
      </c>
      <c r="Q286" s="184">
        <v>0</v>
      </c>
      <c r="R286" s="184">
        <v>0</v>
      </c>
      <c r="S286" s="15">
        <v>20591</v>
      </c>
      <c r="T286" s="15">
        <v>2381</v>
      </c>
      <c r="U286" s="189">
        <v>0.11563304356272158</v>
      </c>
      <c r="V286" s="214">
        <v>6.0954351341752019E-2</v>
      </c>
      <c r="W286" s="210">
        <v>72640739.545382559</v>
      </c>
      <c r="X286" s="190">
        <v>5602466.0102513907</v>
      </c>
      <c r="Y286" s="190">
        <v>1365719.6392000001</v>
      </c>
      <c r="Z286" s="190">
        <v>4203219.8903999999</v>
      </c>
      <c r="AA286" s="190">
        <v>12122481.373745402</v>
      </c>
      <c r="AB286" s="190">
        <v>270069.93393789744</v>
      </c>
      <c r="AC286" s="190">
        <v>0</v>
      </c>
      <c r="AD286" s="186">
        <v>0</v>
      </c>
      <c r="AE286" s="190">
        <v>1707584.6366596029</v>
      </c>
      <c r="AF286" s="190">
        <v>25271541.484194294</v>
      </c>
      <c r="AG286" s="215">
        <v>97912281.029576853</v>
      </c>
    </row>
    <row r="287" spans="1:33" s="54" customFormat="1" x14ac:dyDescent="0.25">
      <c r="A287" s="100">
        <v>908</v>
      </c>
      <c r="B287" s="38" t="s">
        <v>194</v>
      </c>
      <c r="C287" s="166">
        <v>20972</v>
      </c>
      <c r="D287" s="206">
        <v>1.0858812970922809</v>
      </c>
      <c r="E287" s="50">
        <v>825</v>
      </c>
      <c r="F287" s="50">
        <v>9148</v>
      </c>
      <c r="G287" s="201">
        <v>9.0183646698731967E-2</v>
      </c>
      <c r="H287" s="204">
        <v>0.98141228655357915</v>
      </c>
      <c r="I287" s="184">
        <v>0</v>
      </c>
      <c r="J287" s="186">
        <v>41</v>
      </c>
      <c r="K287" s="15">
        <v>741</v>
      </c>
      <c r="L287" s="207">
        <v>3.5332824718672516E-2</v>
      </c>
      <c r="M287" s="204">
        <v>3.238948402698745E-2</v>
      </c>
      <c r="N287" s="209">
        <v>272.04000000000002</v>
      </c>
      <c r="O287" s="208">
        <v>77.091604175856489</v>
      </c>
      <c r="P287" s="204">
        <v>0.2357444652169243</v>
      </c>
      <c r="Q287" s="184">
        <v>0</v>
      </c>
      <c r="R287" s="184">
        <v>0</v>
      </c>
      <c r="S287" s="15">
        <v>6386</v>
      </c>
      <c r="T287" s="15">
        <v>603</v>
      </c>
      <c r="U287" s="189">
        <v>9.4425305355465075E-2</v>
      </c>
      <c r="V287" s="214">
        <v>3.9746613134495512E-2</v>
      </c>
      <c r="W287" s="210">
        <v>27417904.561291151</v>
      </c>
      <c r="X287" s="190">
        <v>1925874.4397749074</v>
      </c>
      <c r="Y287" s="190">
        <v>0</v>
      </c>
      <c r="Z287" s="190">
        <v>0</v>
      </c>
      <c r="AA287" s="190">
        <v>1376327.8657689476</v>
      </c>
      <c r="AB287" s="190">
        <v>201469.34167457043</v>
      </c>
      <c r="AC287" s="190">
        <v>0</v>
      </c>
      <c r="AD287" s="186">
        <v>0</v>
      </c>
      <c r="AE287" s="190">
        <v>345254.68938627368</v>
      </c>
      <c r="AF287" s="190">
        <v>3848926.3366046995</v>
      </c>
      <c r="AG287" s="215">
        <v>31266830.89789585</v>
      </c>
    </row>
    <row r="288" spans="1:33" s="54" customFormat="1" x14ac:dyDescent="0.25">
      <c r="A288" s="100">
        <v>915</v>
      </c>
      <c r="B288" s="38" t="s">
        <v>195</v>
      </c>
      <c r="C288" s="166">
        <v>20466</v>
      </c>
      <c r="D288" s="206">
        <v>1.5531243676291648</v>
      </c>
      <c r="E288" s="50">
        <v>1076</v>
      </c>
      <c r="F288" s="50">
        <v>8877</v>
      </c>
      <c r="G288" s="201">
        <v>0.12121212121212122</v>
      </c>
      <c r="H288" s="204">
        <v>1.3190757902504524</v>
      </c>
      <c r="I288" s="184">
        <v>0</v>
      </c>
      <c r="J288" s="186">
        <v>42</v>
      </c>
      <c r="K288" s="15">
        <v>592</v>
      </c>
      <c r="L288" s="207">
        <v>2.8926023648978793E-2</v>
      </c>
      <c r="M288" s="204">
        <v>2.598268295729373E-2</v>
      </c>
      <c r="N288" s="209">
        <v>385.63</v>
      </c>
      <c r="O288" s="208">
        <v>53.071597126779558</v>
      </c>
      <c r="P288" s="204">
        <v>0.34244153149824208</v>
      </c>
      <c r="Q288" s="184">
        <v>0</v>
      </c>
      <c r="R288" s="184">
        <v>0</v>
      </c>
      <c r="S288" s="15">
        <v>5420</v>
      </c>
      <c r="T288" s="15">
        <v>732</v>
      </c>
      <c r="U288" s="189">
        <v>0.13505535055350554</v>
      </c>
      <c r="V288" s="214">
        <v>8.0376658332535975E-2</v>
      </c>
      <c r="W288" s="210">
        <v>38269365.492977463</v>
      </c>
      <c r="X288" s="190">
        <v>2526034.913383977</v>
      </c>
      <c r="Y288" s="190">
        <v>0</v>
      </c>
      <c r="Z288" s="190">
        <v>0</v>
      </c>
      <c r="AA288" s="190">
        <v>1077444.6972185432</v>
      </c>
      <c r="AB288" s="190">
        <v>285592.6416334532</v>
      </c>
      <c r="AC288" s="190">
        <v>0</v>
      </c>
      <c r="AD288" s="186">
        <v>0</v>
      </c>
      <c r="AE288" s="190">
        <v>681337.86527653644</v>
      </c>
      <c r="AF288" s="190">
        <v>4570410.1175125092</v>
      </c>
      <c r="AG288" s="215">
        <v>42839775.610489972</v>
      </c>
    </row>
    <row r="289" spans="1:33" s="54" customFormat="1" x14ac:dyDescent="0.25">
      <c r="A289" s="100">
        <v>918</v>
      </c>
      <c r="B289" s="38" t="s">
        <v>196</v>
      </c>
      <c r="C289" s="166">
        <v>2293</v>
      </c>
      <c r="D289" s="206">
        <v>1.1829018705405794</v>
      </c>
      <c r="E289" s="50">
        <v>68</v>
      </c>
      <c r="F289" s="50">
        <v>1087</v>
      </c>
      <c r="G289" s="201">
        <v>6.2557497700092002E-2</v>
      </c>
      <c r="H289" s="204">
        <v>0.68077416589742767</v>
      </c>
      <c r="I289" s="184">
        <v>0</v>
      </c>
      <c r="J289" s="186">
        <v>15</v>
      </c>
      <c r="K289" s="15">
        <v>53</v>
      </c>
      <c r="L289" s="207">
        <v>2.3113824683820321E-2</v>
      </c>
      <c r="M289" s="204">
        <v>2.0170483992135259E-2</v>
      </c>
      <c r="N289" s="209">
        <v>188.91</v>
      </c>
      <c r="O289" s="208">
        <v>12.138055158541105</v>
      </c>
      <c r="P289" s="204">
        <v>1.4972677881072056</v>
      </c>
      <c r="Q289" s="184">
        <v>0</v>
      </c>
      <c r="R289" s="184">
        <v>0</v>
      </c>
      <c r="S289" s="15">
        <v>639</v>
      </c>
      <c r="T289" s="15">
        <v>103</v>
      </c>
      <c r="U289" s="189">
        <v>0.16118935837245696</v>
      </c>
      <c r="V289" s="214">
        <v>0.1065106661514874</v>
      </c>
      <c r="W289" s="210">
        <v>3265613.8671764908</v>
      </c>
      <c r="X289" s="190">
        <v>146064.18874603015</v>
      </c>
      <c r="Y289" s="190">
        <v>0</v>
      </c>
      <c r="Z289" s="190">
        <v>0</v>
      </c>
      <c r="AA289" s="190">
        <v>93712.688668138333</v>
      </c>
      <c r="AB289" s="190">
        <v>139904.32780379028</v>
      </c>
      <c r="AC289" s="190">
        <v>0</v>
      </c>
      <c r="AD289" s="186">
        <v>0</v>
      </c>
      <c r="AE289" s="190">
        <v>101157.19190086151</v>
      </c>
      <c r="AF289" s="190">
        <v>480838.39711881988</v>
      </c>
      <c r="AG289" s="215">
        <v>3746452.2642953107</v>
      </c>
    </row>
    <row r="290" spans="1:33" s="54" customFormat="1" x14ac:dyDescent="0.25">
      <c r="A290" s="100">
        <v>921</v>
      </c>
      <c r="B290" s="38" t="s">
        <v>197</v>
      </c>
      <c r="C290" s="166">
        <v>2014</v>
      </c>
      <c r="D290" s="206">
        <v>2.1308662412075914</v>
      </c>
      <c r="E290" s="50">
        <v>84</v>
      </c>
      <c r="F290" s="50">
        <v>786</v>
      </c>
      <c r="G290" s="201">
        <v>0.10687022900763359</v>
      </c>
      <c r="H290" s="204">
        <v>1.1630019372055516</v>
      </c>
      <c r="I290" s="184">
        <v>0</v>
      </c>
      <c r="J290" s="186">
        <v>4</v>
      </c>
      <c r="K290" s="15">
        <v>31</v>
      </c>
      <c r="L290" s="207">
        <v>1.5392254220456803E-2</v>
      </c>
      <c r="M290" s="204">
        <v>1.2448913528771741E-2</v>
      </c>
      <c r="N290" s="209">
        <v>422.62</v>
      </c>
      <c r="O290" s="208">
        <v>4.7655103875822249</v>
      </c>
      <c r="P290" s="204">
        <v>3.813635376078282</v>
      </c>
      <c r="Q290" s="184">
        <v>0</v>
      </c>
      <c r="R290" s="184">
        <v>0</v>
      </c>
      <c r="S290" s="15">
        <v>455</v>
      </c>
      <c r="T290" s="15">
        <v>74</v>
      </c>
      <c r="U290" s="189">
        <v>0.16263736263736264</v>
      </c>
      <c r="V290" s="214">
        <v>0.10795867041639308</v>
      </c>
      <c r="W290" s="210">
        <v>5166872.1276052836</v>
      </c>
      <c r="X290" s="190">
        <v>219167.69180634743</v>
      </c>
      <c r="Y290" s="190">
        <v>0</v>
      </c>
      <c r="Z290" s="190">
        <v>0</v>
      </c>
      <c r="AA290" s="190">
        <v>50800.611582045625</v>
      </c>
      <c r="AB290" s="190">
        <v>312986.96213243261</v>
      </c>
      <c r="AC290" s="190">
        <v>0</v>
      </c>
      <c r="AD290" s="186">
        <v>0</v>
      </c>
      <c r="AE290" s="190">
        <v>90056.819023328426</v>
      </c>
      <c r="AF290" s="190">
        <v>673012.08454415388</v>
      </c>
      <c r="AG290" s="215">
        <v>5839884.2121494375</v>
      </c>
    </row>
    <row r="291" spans="1:33" s="54" customFormat="1" x14ac:dyDescent="0.25">
      <c r="A291" s="100">
        <v>922</v>
      </c>
      <c r="B291" s="38" t="s">
        <v>198</v>
      </c>
      <c r="C291" s="166">
        <v>4355</v>
      </c>
      <c r="D291" s="206">
        <v>0.78831855558449571</v>
      </c>
      <c r="E291" s="50">
        <v>131</v>
      </c>
      <c r="F291" s="50">
        <v>2081</v>
      </c>
      <c r="G291" s="201">
        <v>6.2950504565112933E-2</v>
      </c>
      <c r="H291" s="204">
        <v>0.68505101408610125</v>
      </c>
      <c r="I291" s="184">
        <v>0</v>
      </c>
      <c r="J291" s="186">
        <v>14</v>
      </c>
      <c r="K291" s="15">
        <v>74</v>
      </c>
      <c r="L291" s="207">
        <v>1.6991963260619976E-2</v>
      </c>
      <c r="M291" s="204">
        <v>1.4048622568934913E-2</v>
      </c>
      <c r="N291" s="209">
        <v>301.04000000000002</v>
      </c>
      <c r="O291" s="208">
        <v>14.46651607759766</v>
      </c>
      <c r="P291" s="204">
        <v>1.2562747590137193</v>
      </c>
      <c r="Q291" s="184">
        <v>0</v>
      </c>
      <c r="R291" s="184">
        <v>0</v>
      </c>
      <c r="S291" s="15">
        <v>1490</v>
      </c>
      <c r="T291" s="15">
        <v>113</v>
      </c>
      <c r="U291" s="189">
        <v>7.583892617449664E-2</v>
      </c>
      <c r="V291" s="214">
        <v>2.1160233953527077E-2</v>
      </c>
      <c r="W291" s="210">
        <v>4133347.9556304733</v>
      </c>
      <c r="X291" s="190">
        <v>279156.47285489889</v>
      </c>
      <c r="Y291" s="190">
        <v>0</v>
      </c>
      <c r="Z291" s="190">
        <v>0</v>
      </c>
      <c r="AA291" s="190">
        <v>123965.24082413538</v>
      </c>
      <c r="AB291" s="190">
        <v>222946.37045181848</v>
      </c>
      <c r="AC291" s="190">
        <v>0</v>
      </c>
      <c r="AD291" s="186">
        <v>0</v>
      </c>
      <c r="AE291" s="190">
        <v>38168.776046775558</v>
      </c>
      <c r="AF291" s="190">
        <v>664236.8601776273</v>
      </c>
      <c r="AG291" s="215">
        <v>4797584.8158081006</v>
      </c>
    </row>
    <row r="292" spans="1:33" s="54" customFormat="1" x14ac:dyDescent="0.25">
      <c r="A292" s="100">
        <v>924</v>
      </c>
      <c r="B292" s="38" t="s">
        <v>376</v>
      </c>
      <c r="C292" s="166">
        <v>3114</v>
      </c>
      <c r="D292" s="206">
        <v>1.2991139118715542</v>
      </c>
      <c r="E292" s="50">
        <v>90</v>
      </c>
      <c r="F292" s="50">
        <v>1383</v>
      </c>
      <c r="G292" s="201">
        <v>6.5075921908893705E-2</v>
      </c>
      <c r="H292" s="204">
        <v>0.70818060322556819</v>
      </c>
      <c r="I292" s="184">
        <v>0</v>
      </c>
      <c r="J292" s="186">
        <v>49</v>
      </c>
      <c r="K292" s="15">
        <v>69</v>
      </c>
      <c r="L292" s="207">
        <v>2.2157996146435453E-2</v>
      </c>
      <c r="M292" s="204">
        <v>1.9214655454750391E-2</v>
      </c>
      <c r="N292" s="209">
        <v>502.13</v>
      </c>
      <c r="O292" s="208">
        <v>6.2015812638161432</v>
      </c>
      <c r="P292" s="204">
        <v>2.9305298481195385</v>
      </c>
      <c r="Q292" s="184">
        <v>0</v>
      </c>
      <c r="R292" s="184">
        <v>0</v>
      </c>
      <c r="S292" s="15">
        <v>806</v>
      </c>
      <c r="T292" s="15">
        <v>81</v>
      </c>
      <c r="U292" s="189">
        <v>0.10049627791563276</v>
      </c>
      <c r="V292" s="214">
        <v>4.5817585694663196E-2</v>
      </c>
      <c r="W292" s="210">
        <v>4870548.8111390332</v>
      </c>
      <c r="X292" s="190">
        <v>206347.52546244432</v>
      </c>
      <c r="Y292" s="190">
        <v>0</v>
      </c>
      <c r="Z292" s="190">
        <v>0</v>
      </c>
      <c r="AA292" s="190">
        <v>121235.33973509935</v>
      </c>
      <c r="AB292" s="190">
        <v>371871.05034205294</v>
      </c>
      <c r="AC292" s="190">
        <v>0</v>
      </c>
      <c r="AD292" s="186">
        <v>0</v>
      </c>
      <c r="AE292" s="190">
        <v>59094.95663996911</v>
      </c>
      <c r="AF292" s="190">
        <v>758548.87217956502</v>
      </c>
      <c r="AG292" s="215">
        <v>5629097.6833185982</v>
      </c>
    </row>
    <row r="293" spans="1:33" s="54" customFormat="1" x14ac:dyDescent="0.25">
      <c r="A293" s="100">
        <v>925</v>
      </c>
      <c r="B293" s="38" t="s">
        <v>199</v>
      </c>
      <c r="C293" s="166">
        <v>3579</v>
      </c>
      <c r="D293" s="206">
        <v>1.4860430589978533</v>
      </c>
      <c r="E293" s="50">
        <v>130</v>
      </c>
      <c r="F293" s="50">
        <v>1689</v>
      </c>
      <c r="G293" s="201">
        <v>7.6968620485494382E-2</v>
      </c>
      <c r="H293" s="204">
        <v>0.83760141210397299</v>
      </c>
      <c r="I293" s="184">
        <v>0</v>
      </c>
      <c r="J293" s="186">
        <v>3</v>
      </c>
      <c r="K293" s="15">
        <v>103</v>
      </c>
      <c r="L293" s="207">
        <v>2.8778988544286115E-2</v>
      </c>
      <c r="M293" s="204">
        <v>2.5835647852601052E-2</v>
      </c>
      <c r="N293" s="209">
        <v>925.21</v>
      </c>
      <c r="O293" s="208">
        <v>3.8683109780482265</v>
      </c>
      <c r="P293" s="204">
        <v>4.6981535616668095</v>
      </c>
      <c r="Q293" s="184">
        <v>0</v>
      </c>
      <c r="R293" s="184">
        <v>0</v>
      </c>
      <c r="S293" s="15">
        <v>1018</v>
      </c>
      <c r="T293" s="15">
        <v>142</v>
      </c>
      <c r="U293" s="189">
        <v>0.13948919449901767</v>
      </c>
      <c r="V293" s="214">
        <v>8.4810502278048108E-2</v>
      </c>
      <c r="W293" s="210">
        <v>6403319.1802922674</v>
      </c>
      <c r="X293" s="190">
        <v>280501.84922330553</v>
      </c>
      <c r="Y293" s="190">
        <v>0</v>
      </c>
      <c r="Z293" s="190">
        <v>0</v>
      </c>
      <c r="AA293" s="190">
        <v>187352.32154525389</v>
      </c>
      <c r="AB293" s="190">
        <v>685198.68258612452</v>
      </c>
      <c r="AC293" s="190">
        <v>0</v>
      </c>
      <c r="AD293" s="186">
        <v>0</v>
      </c>
      <c r="AE293" s="190">
        <v>125721.90207805164</v>
      </c>
      <c r="AF293" s="190">
        <v>1278774.7554327352</v>
      </c>
      <c r="AG293" s="215">
        <v>7682093.9357250025</v>
      </c>
    </row>
    <row r="294" spans="1:33" s="54" customFormat="1" x14ac:dyDescent="0.25">
      <c r="A294" s="100">
        <v>927</v>
      </c>
      <c r="B294" s="38" t="s">
        <v>377</v>
      </c>
      <c r="C294" s="166">
        <v>29158</v>
      </c>
      <c r="D294" s="206">
        <v>0.79940143512145334</v>
      </c>
      <c r="E294" s="50">
        <v>1045</v>
      </c>
      <c r="F294" s="50">
        <v>14486</v>
      </c>
      <c r="G294" s="201">
        <v>7.2138616595333424E-2</v>
      </c>
      <c r="H294" s="204">
        <v>0.78503949721777666</v>
      </c>
      <c r="I294" s="184">
        <v>0</v>
      </c>
      <c r="J294" s="186">
        <v>491</v>
      </c>
      <c r="K294" s="15">
        <v>1641</v>
      </c>
      <c r="L294" s="207">
        <v>5.6279580218121954E-2</v>
      </c>
      <c r="M294" s="204">
        <v>5.3336239526436888E-2</v>
      </c>
      <c r="N294" s="209">
        <v>522.02</v>
      </c>
      <c r="O294" s="208">
        <v>55.856097467529985</v>
      </c>
      <c r="P294" s="204">
        <v>0.32537036819868909</v>
      </c>
      <c r="Q294" s="184">
        <v>0</v>
      </c>
      <c r="R294" s="184">
        <v>0</v>
      </c>
      <c r="S294" s="15">
        <v>10002</v>
      </c>
      <c r="T294" s="15">
        <v>1467</v>
      </c>
      <c r="U294" s="189">
        <v>0.14667066586682664</v>
      </c>
      <c r="V294" s="214">
        <v>9.1991973645857081E-2</v>
      </c>
      <c r="W294" s="210">
        <v>28063039.88462488</v>
      </c>
      <c r="X294" s="190">
        <v>2141834.2979145907</v>
      </c>
      <c r="Y294" s="190">
        <v>0</v>
      </c>
      <c r="Z294" s="190">
        <v>0</v>
      </c>
      <c r="AA294" s="190">
        <v>3151070.7061515818</v>
      </c>
      <c r="AB294" s="190">
        <v>386601.32973444805</v>
      </c>
      <c r="AC294" s="190">
        <v>0</v>
      </c>
      <c r="AD294" s="186">
        <v>0</v>
      </c>
      <c r="AE294" s="190">
        <v>1110982.6519461204</v>
      </c>
      <c r="AF294" s="190">
        <v>6790488.9857467376</v>
      </c>
      <c r="AG294" s="215">
        <v>34853528.870371617</v>
      </c>
    </row>
    <row r="295" spans="1:33" s="54" customFormat="1" x14ac:dyDescent="0.25">
      <c r="A295" s="100">
        <v>931</v>
      </c>
      <c r="B295" s="38" t="s">
        <v>200</v>
      </c>
      <c r="C295" s="166">
        <v>6176</v>
      </c>
      <c r="D295" s="206">
        <v>1.663087743965042</v>
      </c>
      <c r="E295" s="50">
        <v>267</v>
      </c>
      <c r="F295" s="50">
        <v>2577</v>
      </c>
      <c r="G295" s="201">
        <v>0.10360884749708964</v>
      </c>
      <c r="H295" s="204">
        <v>1.1275103597105876</v>
      </c>
      <c r="I295" s="184">
        <v>0</v>
      </c>
      <c r="J295" s="186">
        <v>9</v>
      </c>
      <c r="K295" s="15">
        <v>89</v>
      </c>
      <c r="L295" s="207">
        <v>1.441062176165803E-2</v>
      </c>
      <c r="M295" s="204">
        <v>1.1467281069972968E-2</v>
      </c>
      <c r="N295" s="209">
        <v>1248.55</v>
      </c>
      <c r="O295" s="208">
        <v>4.9465379840615116</v>
      </c>
      <c r="P295" s="204">
        <v>3.6740684207239878</v>
      </c>
      <c r="Q295" s="184">
        <v>0</v>
      </c>
      <c r="R295" s="184">
        <v>0</v>
      </c>
      <c r="S295" s="15">
        <v>1417</v>
      </c>
      <c r="T295" s="15">
        <v>197</v>
      </c>
      <c r="U295" s="189">
        <v>0.13902611150317573</v>
      </c>
      <c r="V295" s="214">
        <v>8.4347419282206168E-2</v>
      </c>
      <c r="W295" s="210">
        <v>12366149.958504362</v>
      </c>
      <c r="X295" s="190">
        <v>651575.06755574711</v>
      </c>
      <c r="Y295" s="190">
        <v>0</v>
      </c>
      <c r="Z295" s="190">
        <v>0</v>
      </c>
      <c r="AA295" s="190">
        <v>143497.97384841795</v>
      </c>
      <c r="AB295" s="190">
        <v>924660.14758044749</v>
      </c>
      <c r="AC295" s="190">
        <v>0</v>
      </c>
      <c r="AD295" s="186">
        <v>0</v>
      </c>
      <c r="AE295" s="190">
        <v>215763.85649126131</v>
      </c>
      <c r="AF295" s="190">
        <v>1935497.0454758741</v>
      </c>
      <c r="AG295" s="215">
        <v>14301647.003980236</v>
      </c>
    </row>
    <row r="296" spans="1:33" s="54" customFormat="1" x14ac:dyDescent="0.25">
      <c r="A296" s="100">
        <v>934</v>
      </c>
      <c r="B296" s="38" t="s">
        <v>201</v>
      </c>
      <c r="C296" s="166">
        <v>2827</v>
      </c>
      <c r="D296" s="206">
        <v>1.4213301867211676</v>
      </c>
      <c r="E296" s="50">
        <v>68</v>
      </c>
      <c r="F296" s="50">
        <v>1236</v>
      </c>
      <c r="G296" s="201">
        <v>5.5016181229773461E-2</v>
      </c>
      <c r="H296" s="204">
        <v>0.59870673004086061</v>
      </c>
      <c r="I296" s="184">
        <v>0</v>
      </c>
      <c r="J296" s="186">
        <v>4</v>
      </c>
      <c r="K296" s="15">
        <v>38</v>
      </c>
      <c r="L296" s="207">
        <v>1.3441811107180757E-2</v>
      </c>
      <c r="M296" s="204">
        <v>1.0498470415495694E-2</v>
      </c>
      <c r="N296" s="209">
        <v>287.32</v>
      </c>
      <c r="O296" s="208">
        <v>9.8392036753445637</v>
      </c>
      <c r="P296" s="204">
        <v>1.8470924679293881</v>
      </c>
      <c r="Q296" s="184">
        <v>0</v>
      </c>
      <c r="R296" s="184">
        <v>0</v>
      </c>
      <c r="S296" s="15">
        <v>752</v>
      </c>
      <c r="T296" s="15">
        <v>81</v>
      </c>
      <c r="U296" s="189">
        <v>0.1077127659574468</v>
      </c>
      <c r="V296" s="214">
        <v>5.3034073736477241E-2</v>
      </c>
      <c r="W296" s="210">
        <v>4837632.2031668173</v>
      </c>
      <c r="X296" s="190">
        <v>158371.33513949323</v>
      </c>
      <c r="Y296" s="190">
        <v>0</v>
      </c>
      <c r="Z296" s="190">
        <v>0</v>
      </c>
      <c r="AA296" s="190">
        <v>60135.35255334805</v>
      </c>
      <c r="AB296" s="190">
        <v>212785.51407858249</v>
      </c>
      <c r="AC296" s="190">
        <v>0</v>
      </c>
      <c r="AD296" s="186">
        <v>0</v>
      </c>
      <c r="AE296" s="190">
        <v>62098.399343576828</v>
      </c>
      <c r="AF296" s="190">
        <v>493390.60111500137</v>
      </c>
      <c r="AG296" s="215">
        <v>5331022.8042818187</v>
      </c>
    </row>
    <row r="297" spans="1:33" s="54" customFormat="1" x14ac:dyDescent="0.25">
      <c r="A297" s="100">
        <v>935</v>
      </c>
      <c r="B297" s="38" t="s">
        <v>202</v>
      </c>
      <c r="C297" s="166">
        <v>3109</v>
      </c>
      <c r="D297" s="206">
        <v>1.371210477054752</v>
      </c>
      <c r="E297" s="50">
        <v>151</v>
      </c>
      <c r="F297" s="50">
        <v>1348</v>
      </c>
      <c r="G297" s="201">
        <v>0.11201780415430267</v>
      </c>
      <c r="H297" s="204">
        <v>1.2190197816798969</v>
      </c>
      <c r="I297" s="184">
        <v>0</v>
      </c>
      <c r="J297" s="186">
        <v>13</v>
      </c>
      <c r="K297" s="15">
        <v>186</v>
      </c>
      <c r="L297" s="207">
        <v>5.9826310710839499E-2</v>
      </c>
      <c r="M297" s="204">
        <v>5.6882970019154433E-2</v>
      </c>
      <c r="N297" s="209">
        <v>371.99</v>
      </c>
      <c r="O297" s="208">
        <v>8.357751552461087</v>
      </c>
      <c r="P297" s="204">
        <v>2.1744985939191346</v>
      </c>
      <c r="Q297" s="184">
        <v>0</v>
      </c>
      <c r="R297" s="184">
        <v>0</v>
      </c>
      <c r="S297" s="15">
        <v>869</v>
      </c>
      <c r="T297" s="15">
        <v>127</v>
      </c>
      <c r="U297" s="189">
        <v>0.14614499424626007</v>
      </c>
      <c r="V297" s="214">
        <v>9.1466302025290505E-2</v>
      </c>
      <c r="W297" s="210">
        <v>5132593.8975535948</v>
      </c>
      <c r="X297" s="190">
        <v>354623.98414128873</v>
      </c>
      <c r="Y297" s="190">
        <v>0</v>
      </c>
      <c r="Z297" s="190">
        <v>0</v>
      </c>
      <c r="AA297" s="190">
        <v>358328.21842531272</v>
      </c>
      <c r="AB297" s="190">
        <v>275491.03223615454</v>
      </c>
      <c r="AC297" s="190">
        <v>0</v>
      </c>
      <c r="AD297" s="186">
        <v>0</v>
      </c>
      <c r="AE297" s="190">
        <v>117782.68551987343</v>
      </c>
      <c r="AF297" s="190">
        <v>1106225.9203226287</v>
      </c>
      <c r="AG297" s="215">
        <v>6238819.8178762235</v>
      </c>
    </row>
    <row r="298" spans="1:33" s="54" customFormat="1" x14ac:dyDescent="0.25">
      <c r="A298" s="100">
        <v>936</v>
      </c>
      <c r="B298" s="38" t="s">
        <v>378</v>
      </c>
      <c r="C298" s="166">
        <v>6544</v>
      </c>
      <c r="D298" s="206">
        <v>1.6253931908837207</v>
      </c>
      <c r="E298" s="50">
        <v>204</v>
      </c>
      <c r="F298" s="50">
        <v>2696</v>
      </c>
      <c r="G298" s="201">
        <v>7.5667655786350152E-2</v>
      </c>
      <c r="H298" s="204">
        <v>0.8234438260354271</v>
      </c>
      <c r="I298" s="184">
        <v>0</v>
      </c>
      <c r="J298" s="186">
        <v>7</v>
      </c>
      <c r="K298" s="15">
        <v>126</v>
      </c>
      <c r="L298" s="207">
        <v>1.9254278728606355E-2</v>
      </c>
      <c r="M298" s="204">
        <v>1.6310938036921293E-2</v>
      </c>
      <c r="N298" s="209">
        <v>1162.67</v>
      </c>
      <c r="O298" s="208">
        <v>5.6284242304351189</v>
      </c>
      <c r="P298" s="204">
        <v>3.2289533011528375</v>
      </c>
      <c r="Q298" s="184">
        <v>0</v>
      </c>
      <c r="R298" s="184">
        <v>0</v>
      </c>
      <c r="S298" s="15">
        <v>1619</v>
      </c>
      <c r="T298" s="15">
        <v>225</v>
      </c>
      <c r="U298" s="189">
        <v>0.13897467572575664</v>
      </c>
      <c r="V298" s="214">
        <v>8.4295983504787078E-2</v>
      </c>
      <c r="W298" s="210">
        <v>12806008.47861461</v>
      </c>
      <c r="X298" s="190">
        <v>504212.83632117085</v>
      </c>
      <c r="Y298" s="190">
        <v>0</v>
      </c>
      <c r="Z298" s="190">
        <v>0</v>
      </c>
      <c r="AA298" s="190">
        <v>216271.97824871229</v>
      </c>
      <c r="AB298" s="190">
        <v>861058.51891182491</v>
      </c>
      <c r="AC298" s="190">
        <v>0</v>
      </c>
      <c r="AD298" s="186">
        <v>0</v>
      </c>
      <c r="AE298" s="190">
        <v>228480.83750095573</v>
      </c>
      <c r="AF298" s="190">
        <v>1810024.1709826645</v>
      </c>
      <c r="AG298" s="215">
        <v>14616032.649597274</v>
      </c>
    </row>
    <row r="299" spans="1:33" s="54" customFormat="1" x14ac:dyDescent="0.25">
      <c r="A299" s="100">
        <v>946</v>
      </c>
      <c r="B299" s="38" t="s">
        <v>379</v>
      </c>
      <c r="C299" s="166">
        <v>6461</v>
      </c>
      <c r="D299" s="206">
        <v>0.89422400457784001</v>
      </c>
      <c r="E299" s="50">
        <v>124</v>
      </c>
      <c r="F299" s="50">
        <v>3049</v>
      </c>
      <c r="G299" s="201">
        <v>4.0669071826828468E-2</v>
      </c>
      <c r="H299" s="204">
        <v>0.44257610148449089</v>
      </c>
      <c r="I299" s="184">
        <v>3</v>
      </c>
      <c r="J299" s="186">
        <v>5260</v>
      </c>
      <c r="K299" s="15">
        <v>394</v>
      </c>
      <c r="L299" s="207">
        <v>6.098127224887788E-2</v>
      </c>
      <c r="M299" s="204">
        <v>5.8037931557192821E-2</v>
      </c>
      <c r="N299" s="209">
        <v>782.2</v>
      </c>
      <c r="O299" s="208">
        <v>8.2600357964714899</v>
      </c>
      <c r="P299" s="204">
        <v>2.2002227892178876</v>
      </c>
      <c r="Q299" s="184">
        <v>3</v>
      </c>
      <c r="R299" s="184">
        <v>519</v>
      </c>
      <c r="S299" s="15">
        <v>1828</v>
      </c>
      <c r="T299" s="15">
        <v>237</v>
      </c>
      <c r="U299" s="189">
        <v>0.12964989059080964</v>
      </c>
      <c r="V299" s="214">
        <v>7.4971198369840078E-2</v>
      </c>
      <c r="W299" s="210">
        <v>6955976.7742154766</v>
      </c>
      <c r="X299" s="190">
        <v>267561.93581655447</v>
      </c>
      <c r="Y299" s="190">
        <v>130461.8042</v>
      </c>
      <c r="Z299" s="190">
        <v>1411088.628</v>
      </c>
      <c r="AA299" s="190">
        <v>759783.20850625471</v>
      </c>
      <c r="AB299" s="190">
        <v>579287.30722632341</v>
      </c>
      <c r="AC299" s="190">
        <v>0</v>
      </c>
      <c r="AD299" s="186">
        <v>150738.35999999999</v>
      </c>
      <c r="AE299" s="190">
        <v>200629.04373776706</v>
      </c>
      <c r="AF299" s="190">
        <v>3499550.2874868978</v>
      </c>
      <c r="AG299" s="215">
        <v>10455527.061702374</v>
      </c>
    </row>
    <row r="300" spans="1:33" s="54" customFormat="1" x14ac:dyDescent="0.25">
      <c r="A300" s="100">
        <v>976</v>
      </c>
      <c r="B300" s="38" t="s">
        <v>380</v>
      </c>
      <c r="C300" s="166">
        <v>3918</v>
      </c>
      <c r="D300" s="206">
        <v>1.509375219046295</v>
      </c>
      <c r="E300" s="50">
        <v>196</v>
      </c>
      <c r="F300" s="50">
        <v>1628</v>
      </c>
      <c r="G300" s="201">
        <v>0.12039312039312039</v>
      </c>
      <c r="H300" s="204">
        <v>1.3101631159920033</v>
      </c>
      <c r="I300" s="184">
        <v>0</v>
      </c>
      <c r="J300" s="186">
        <v>31</v>
      </c>
      <c r="K300" s="15">
        <v>98</v>
      </c>
      <c r="L300" s="207">
        <v>2.5012761613067893E-2</v>
      </c>
      <c r="M300" s="204">
        <v>2.206942092138283E-2</v>
      </c>
      <c r="N300" s="209">
        <v>2028.04</v>
      </c>
      <c r="O300" s="208">
        <v>1.9319145578982664</v>
      </c>
      <c r="P300" s="204">
        <v>9.407206403022057</v>
      </c>
      <c r="Q300" s="184">
        <v>0</v>
      </c>
      <c r="R300" s="184">
        <v>0</v>
      </c>
      <c r="S300" s="15">
        <v>835</v>
      </c>
      <c r="T300" s="15">
        <v>149</v>
      </c>
      <c r="U300" s="189">
        <v>0.17844311377245509</v>
      </c>
      <c r="V300" s="214">
        <v>0.12376442155148552</v>
      </c>
      <c r="W300" s="210">
        <v>7119896.909016626</v>
      </c>
      <c r="X300" s="190">
        <v>480315.31010689045</v>
      </c>
      <c r="Y300" s="190">
        <v>0</v>
      </c>
      <c r="Z300" s="190">
        <v>0</v>
      </c>
      <c r="AA300" s="190">
        <v>175199.7143487859</v>
      </c>
      <c r="AB300" s="190">
        <v>1501940.4634968971</v>
      </c>
      <c r="AC300" s="190">
        <v>0</v>
      </c>
      <c r="AD300" s="186">
        <v>0</v>
      </c>
      <c r="AE300" s="190">
        <v>200844.46021712155</v>
      </c>
      <c r="AF300" s="190">
        <v>2358299.9481696952</v>
      </c>
      <c r="AG300" s="215">
        <v>9478196.8571863212</v>
      </c>
    </row>
    <row r="301" spans="1:33" s="54" customFormat="1" x14ac:dyDescent="0.25">
      <c r="A301" s="100">
        <v>977</v>
      </c>
      <c r="B301" s="38" t="s">
        <v>203</v>
      </c>
      <c r="C301" s="166">
        <v>15255</v>
      </c>
      <c r="D301" s="206">
        <v>1.2671900911475407</v>
      </c>
      <c r="E301" s="50">
        <v>607</v>
      </c>
      <c r="F301" s="50">
        <v>6877</v>
      </c>
      <c r="G301" s="201">
        <v>8.826523193252872E-2</v>
      </c>
      <c r="H301" s="204">
        <v>0.96053537714507831</v>
      </c>
      <c r="I301" s="184">
        <v>0</v>
      </c>
      <c r="J301" s="186">
        <v>45</v>
      </c>
      <c r="K301" s="15">
        <v>227</v>
      </c>
      <c r="L301" s="207">
        <v>1.4880367092756473E-2</v>
      </c>
      <c r="M301" s="204">
        <v>1.193702640107141E-2</v>
      </c>
      <c r="N301" s="209">
        <v>568.91999999999996</v>
      </c>
      <c r="O301" s="208">
        <v>26.813963298882094</v>
      </c>
      <c r="P301" s="204">
        <v>0.67777817089463199</v>
      </c>
      <c r="Q301" s="184">
        <v>0</v>
      </c>
      <c r="R301" s="184">
        <v>0</v>
      </c>
      <c r="S301" s="15">
        <v>4415</v>
      </c>
      <c r="T301" s="15">
        <v>393</v>
      </c>
      <c r="U301" s="189">
        <v>8.901472253680634E-2</v>
      </c>
      <c r="V301" s="214">
        <v>3.4336030315836777E-2</v>
      </c>
      <c r="W301" s="210">
        <v>23273732.508515086</v>
      </c>
      <c r="X301" s="190">
        <v>1371078.1388780382</v>
      </c>
      <c r="Y301" s="190">
        <v>0</v>
      </c>
      <c r="Z301" s="190">
        <v>0</v>
      </c>
      <c r="AA301" s="190">
        <v>368966.03615894041</v>
      </c>
      <c r="AB301" s="190">
        <v>421334.86937765271</v>
      </c>
      <c r="AC301" s="190">
        <v>0</v>
      </c>
      <c r="AD301" s="186">
        <v>0</v>
      </c>
      <c r="AE301" s="190">
        <v>216951.12424885819</v>
      </c>
      <c r="AF301" s="190">
        <v>2378330.1686634906</v>
      </c>
      <c r="AG301" s="215">
        <v>25652062.677178577</v>
      </c>
    </row>
    <row r="302" spans="1:33" s="54" customFormat="1" x14ac:dyDescent="0.25">
      <c r="A302" s="100">
        <v>980</v>
      </c>
      <c r="B302" s="38" t="s">
        <v>204</v>
      </c>
      <c r="C302" s="166">
        <v>33254</v>
      </c>
      <c r="D302" s="206">
        <v>0.77612754992179134</v>
      </c>
      <c r="E302" s="50">
        <v>1005</v>
      </c>
      <c r="F302" s="50">
        <v>15773</v>
      </c>
      <c r="G302" s="201">
        <v>6.3716477524884296E-2</v>
      </c>
      <c r="H302" s="204">
        <v>0.69338661928067358</v>
      </c>
      <c r="I302" s="184">
        <v>0</v>
      </c>
      <c r="J302" s="186">
        <v>109</v>
      </c>
      <c r="K302" s="15">
        <v>844</v>
      </c>
      <c r="L302" s="207">
        <v>2.5380405364768148E-2</v>
      </c>
      <c r="M302" s="204">
        <v>2.2437064673083085E-2</v>
      </c>
      <c r="N302" s="209">
        <v>1115.73</v>
      </c>
      <c r="O302" s="208">
        <v>29.804701854391293</v>
      </c>
      <c r="P302" s="204">
        <v>0.6097668444374803</v>
      </c>
      <c r="Q302" s="184">
        <v>0</v>
      </c>
      <c r="R302" s="184">
        <v>0</v>
      </c>
      <c r="S302" s="15">
        <v>11228</v>
      </c>
      <c r="T302" s="15">
        <v>1000</v>
      </c>
      <c r="U302" s="189">
        <v>8.9063056644104022E-2</v>
      </c>
      <c r="V302" s="214">
        <v>3.4384364423134459E-2</v>
      </c>
      <c r="W302" s="210">
        <v>31073419.662477694</v>
      </c>
      <c r="X302" s="190">
        <v>2157525.7041164441</v>
      </c>
      <c r="Y302" s="190">
        <v>0</v>
      </c>
      <c r="Z302" s="190">
        <v>0</v>
      </c>
      <c r="AA302" s="190">
        <v>1511777.7751287713</v>
      </c>
      <c r="AB302" s="190">
        <v>826295.35578065179</v>
      </c>
      <c r="AC302" s="190">
        <v>0</v>
      </c>
      <c r="AD302" s="186">
        <v>0</v>
      </c>
      <c r="AE302" s="190">
        <v>473592.15832850221</v>
      </c>
      <c r="AF302" s="190">
        <v>4969190.9933543727</v>
      </c>
      <c r="AG302" s="215">
        <v>36042610.655832067</v>
      </c>
    </row>
    <row r="303" spans="1:33" s="54" customFormat="1" x14ac:dyDescent="0.25">
      <c r="A303" s="100">
        <v>981</v>
      </c>
      <c r="B303" s="38" t="s">
        <v>205</v>
      </c>
      <c r="C303" s="166">
        <v>2343</v>
      </c>
      <c r="D303" s="206">
        <v>1.0188900513503287</v>
      </c>
      <c r="E303" s="50">
        <v>78</v>
      </c>
      <c r="F303" s="50">
        <v>1071</v>
      </c>
      <c r="G303" s="201">
        <v>7.2829131652661069E-2</v>
      </c>
      <c r="H303" s="204">
        <v>0.79255394120090217</v>
      </c>
      <c r="I303" s="184">
        <v>0</v>
      </c>
      <c r="J303" s="186">
        <v>16</v>
      </c>
      <c r="K303" s="15">
        <v>38</v>
      </c>
      <c r="L303" s="207">
        <v>1.6218523260776781E-2</v>
      </c>
      <c r="M303" s="204">
        <v>1.3275182569091718E-2</v>
      </c>
      <c r="N303" s="209">
        <v>182.76</v>
      </c>
      <c r="O303" s="208">
        <v>12.820091923834537</v>
      </c>
      <c r="P303" s="204">
        <v>1.4176122220593415</v>
      </c>
      <c r="Q303" s="184">
        <v>0</v>
      </c>
      <c r="R303" s="184">
        <v>0</v>
      </c>
      <c r="S303" s="15">
        <v>681</v>
      </c>
      <c r="T303" s="15">
        <v>86</v>
      </c>
      <c r="U303" s="189">
        <v>0.12628487518355361</v>
      </c>
      <c r="V303" s="214">
        <v>7.1606182962584045E-2</v>
      </c>
      <c r="W303" s="210">
        <v>2874164.8155622273</v>
      </c>
      <c r="X303" s="190">
        <v>173755.17494774857</v>
      </c>
      <c r="Y303" s="190">
        <v>0</v>
      </c>
      <c r="Z303" s="190">
        <v>0</v>
      </c>
      <c r="AA303" s="190">
        <v>63021.801766004406</v>
      </c>
      <c r="AB303" s="190">
        <v>135349.71652861524</v>
      </c>
      <c r="AC303" s="190">
        <v>0</v>
      </c>
      <c r="AD303" s="186">
        <v>0</v>
      </c>
      <c r="AE303" s="190">
        <v>69490.017610541894</v>
      </c>
      <c r="AF303" s="190">
        <v>441616.7108529103</v>
      </c>
      <c r="AG303" s="215">
        <v>3315781.5264151376</v>
      </c>
    </row>
    <row r="304" spans="1:33" s="54" customFormat="1" x14ac:dyDescent="0.25">
      <c r="A304" s="100">
        <v>989</v>
      </c>
      <c r="B304" s="38" t="s">
        <v>381</v>
      </c>
      <c r="C304" s="166">
        <v>5616</v>
      </c>
      <c r="D304" s="206">
        <v>1.4707574403436872</v>
      </c>
      <c r="E304" s="50">
        <v>196</v>
      </c>
      <c r="F304" s="50">
        <v>2450</v>
      </c>
      <c r="G304" s="201">
        <v>0.08</v>
      </c>
      <c r="H304" s="204">
        <v>0.87059002156529863</v>
      </c>
      <c r="I304" s="184">
        <v>0</v>
      </c>
      <c r="J304" s="186">
        <v>5</v>
      </c>
      <c r="K304" s="15">
        <v>66</v>
      </c>
      <c r="L304" s="207">
        <v>1.1752136752136752E-2</v>
      </c>
      <c r="M304" s="204">
        <v>8.8087960604516895E-3</v>
      </c>
      <c r="N304" s="209">
        <v>805.83</v>
      </c>
      <c r="O304" s="208">
        <v>6.9692118685082454</v>
      </c>
      <c r="P304" s="204">
        <v>2.6077437939969257</v>
      </c>
      <c r="Q304" s="184">
        <v>0</v>
      </c>
      <c r="R304" s="184">
        <v>0</v>
      </c>
      <c r="S304" s="15">
        <v>1395</v>
      </c>
      <c r="T304" s="15">
        <v>164</v>
      </c>
      <c r="U304" s="189">
        <v>0.11756272401433691</v>
      </c>
      <c r="V304" s="214">
        <v>6.2884031793367351E-2</v>
      </c>
      <c r="W304" s="210">
        <v>9944437.246152658</v>
      </c>
      <c r="X304" s="190">
        <v>457485.58431312977</v>
      </c>
      <c r="Y304" s="190">
        <v>0</v>
      </c>
      <c r="Z304" s="190">
        <v>0</v>
      </c>
      <c r="AA304" s="190">
        <v>100235.52715231788</v>
      </c>
      <c r="AB304" s="190">
        <v>596787.38274378446</v>
      </c>
      <c r="AC304" s="190">
        <v>0</v>
      </c>
      <c r="AD304" s="186">
        <v>0</v>
      </c>
      <c r="AE304" s="190">
        <v>146273.98291362694</v>
      </c>
      <c r="AF304" s="190">
        <v>1300782.47712286</v>
      </c>
      <c r="AG304" s="215">
        <v>11245219.723275518</v>
      </c>
    </row>
    <row r="305" spans="1:33" x14ac:dyDescent="0.25">
      <c r="A305" s="100">
        <v>992</v>
      </c>
      <c r="B305" s="38" t="s">
        <v>206</v>
      </c>
      <c r="C305" s="166">
        <v>18765</v>
      </c>
      <c r="D305" s="206">
        <v>1.4263844257983762</v>
      </c>
      <c r="E305" s="50">
        <v>1129</v>
      </c>
      <c r="F305" s="50">
        <v>8189</v>
      </c>
      <c r="G305" s="201">
        <v>0.13786787153498595</v>
      </c>
      <c r="H305" s="204">
        <v>1.5003299156600653</v>
      </c>
      <c r="I305" s="184">
        <v>0</v>
      </c>
      <c r="J305" s="186">
        <v>20</v>
      </c>
      <c r="K305" s="15">
        <v>332</v>
      </c>
      <c r="L305" s="207">
        <v>1.7692512656541433E-2</v>
      </c>
      <c r="M305" s="204">
        <v>1.474917196485637E-2</v>
      </c>
      <c r="N305" s="209">
        <v>884.57</v>
      </c>
      <c r="O305" s="208">
        <v>21.213697050544329</v>
      </c>
      <c r="P305" s="204">
        <v>0.85670682275939103</v>
      </c>
      <c r="Q305" s="184">
        <v>0</v>
      </c>
      <c r="R305" s="184">
        <v>0</v>
      </c>
      <c r="S305" s="15">
        <v>5214</v>
      </c>
      <c r="T305" s="15">
        <v>612</v>
      </c>
      <c r="U305" s="189">
        <v>0.11737629459148446</v>
      </c>
      <c r="V305" s="214">
        <v>6.2697602370514902E-2</v>
      </c>
      <c r="W305" s="210">
        <v>32225318.270978261</v>
      </c>
      <c r="X305" s="190">
        <v>2634340.8544589803</v>
      </c>
      <c r="Y305" s="190">
        <v>0</v>
      </c>
      <c r="Z305" s="190">
        <v>0</v>
      </c>
      <c r="AA305" s="190">
        <v>560782.2156291391</v>
      </c>
      <c r="AB305" s="190">
        <v>655101.21881000884</v>
      </c>
      <c r="AC305" s="190">
        <v>0</v>
      </c>
      <c r="AD305" s="186">
        <v>0</v>
      </c>
      <c r="AE305" s="190">
        <v>487303.02940845455</v>
      </c>
      <c r="AF305" s="190">
        <v>4337527.3183065839</v>
      </c>
      <c r="AG305" s="215">
        <v>36562845.589284845</v>
      </c>
    </row>
  </sheetData>
  <pageMargins left="0.31496062992125984" right="0.31496062992125984" top="0.55118110236220474" bottom="0.55118110236220474" header="0.31496062992125984" footer="0.31496062992125984"/>
  <pageSetup paperSize="9" scale="75" orientation="landscape" r:id="rId1"/>
  <ignoredErrors>
    <ignoredError sqref="C12:C305 G13 G14:G305 H13:H305 L13:L305 M13 M14:M305 O13 O14:O305 U13:U305 V13:V305 P13:P305" calculatedColumn="1"/>
  </ignoredErrors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0"/>
  <sheetViews>
    <sheetView zoomScale="85" zoomScaleNormal="85" workbookViewId="0">
      <pane xSplit="2" ySplit="7" topLeftCell="C8" activePane="bottomRight" state="frozen"/>
      <selection activeCell="G29" sqref="G29"/>
      <selection pane="topRight" activeCell="G29" sqref="G29"/>
      <selection pane="bottomLeft" activeCell="G29" sqref="G29"/>
      <selection pane="bottomRight" activeCell="J5" sqref="J5"/>
    </sheetView>
  </sheetViews>
  <sheetFormatPr defaultRowHeight="15" x14ac:dyDescent="0.25"/>
  <cols>
    <col min="1" max="1" width="10.625" style="26" customWidth="1"/>
    <col min="2" max="2" width="17.625" style="245" bestFit="1" customWidth="1"/>
    <col min="3" max="3" width="14.125" style="169" customWidth="1"/>
    <col min="4" max="4" width="18.625" style="184" bestFit="1" customWidth="1"/>
    <col min="5" max="5" width="18.125" style="246" customWidth="1"/>
    <col min="6" max="6" width="17.375" style="184" bestFit="1" customWidth="1"/>
    <col min="7" max="7" width="19.125" style="246" bestFit="1" customWidth="1"/>
    <col min="8" max="8" width="15.375" style="14" bestFit="1" customWidth="1"/>
    <col min="9" max="9" width="10.875" style="14" bestFit="1" customWidth="1"/>
    <col min="10" max="10" width="18.375" style="246" customWidth="1"/>
    <col min="11" max="11" width="18.625" style="248" customWidth="1"/>
    <col min="12" max="12" width="13.375" style="169" customWidth="1"/>
    <col min="13" max="13" width="20.375" style="161" bestFit="1" customWidth="1"/>
    <col min="14" max="14" width="26.125" style="161" bestFit="1" customWidth="1"/>
    <col min="15" max="15" width="12.125" style="288" bestFit="1" customWidth="1"/>
    <col min="16" max="16" width="9.875" style="11" customWidth="1"/>
    <col min="17" max="17" width="8.625" style="11"/>
    <col min="18" max="18" width="9" style="11" bestFit="1" customWidth="1"/>
    <col min="19" max="19" width="8.625" style="11"/>
  </cols>
  <sheetData>
    <row r="1" spans="1:24" ht="23.25" x14ac:dyDescent="0.35">
      <c r="A1" s="497" t="s">
        <v>470</v>
      </c>
      <c r="K1" s="290"/>
      <c r="L1" s="302" t="s">
        <v>415</v>
      </c>
      <c r="M1" s="241"/>
      <c r="N1" s="241"/>
      <c r="O1" s="182"/>
    </row>
    <row r="2" spans="1:24" ht="28.5" x14ac:dyDescent="0.25">
      <c r="A2" s="26" t="s">
        <v>403</v>
      </c>
      <c r="D2" s="185"/>
      <c r="K2" s="246"/>
      <c r="L2" s="289" t="s">
        <v>481</v>
      </c>
      <c r="M2" s="285" t="s">
        <v>482</v>
      </c>
      <c r="N2" s="286" t="s">
        <v>477</v>
      </c>
      <c r="O2" s="190"/>
      <c r="X2" s="116"/>
    </row>
    <row r="3" spans="1:24" x14ac:dyDescent="0.25">
      <c r="D3" s="249"/>
      <c r="F3" s="191"/>
      <c r="H3" s="250"/>
      <c r="I3" s="250"/>
      <c r="K3" s="246"/>
      <c r="L3" s="233">
        <v>220.88</v>
      </c>
      <c r="M3" s="233">
        <v>2805.37</v>
      </c>
      <c r="N3" s="233">
        <v>67.03</v>
      </c>
      <c r="O3" s="182"/>
      <c r="P3" s="25"/>
      <c r="T3" s="113"/>
      <c r="U3" s="116"/>
      <c r="X3" s="116"/>
    </row>
    <row r="4" spans="1:24" x14ac:dyDescent="0.25">
      <c r="A4" s="292"/>
      <c r="B4" s="293"/>
      <c r="C4" s="294"/>
      <c r="D4" s="295"/>
      <c r="E4" s="295"/>
      <c r="F4" s="295"/>
      <c r="G4" s="295"/>
      <c r="H4" s="296"/>
      <c r="I4" s="296"/>
      <c r="J4" s="295" t="s">
        <v>479</v>
      </c>
      <c r="K4" s="297"/>
      <c r="L4" s="298"/>
      <c r="M4" s="241"/>
      <c r="N4" s="241"/>
      <c r="O4" s="299"/>
      <c r="T4" s="11"/>
    </row>
    <row r="5" spans="1:24" x14ac:dyDescent="0.25">
      <c r="A5" s="292"/>
      <c r="B5" s="293"/>
      <c r="C5" s="229" t="s">
        <v>438</v>
      </c>
      <c r="D5" s="295"/>
      <c r="E5" s="295"/>
      <c r="F5" s="295"/>
      <c r="G5" s="295"/>
      <c r="H5" s="296"/>
      <c r="I5" s="296"/>
      <c r="J5" s="231">
        <v>0.38969484742371185</v>
      </c>
      <c r="K5" s="297"/>
      <c r="L5" s="300" t="s">
        <v>483</v>
      </c>
      <c r="M5" s="301"/>
      <c r="N5" s="301"/>
      <c r="O5" s="299"/>
      <c r="T5" s="11"/>
    </row>
    <row r="6" spans="1:24" s="274" customFormat="1" ht="42.75" x14ac:dyDescent="0.2">
      <c r="A6" s="276" t="s">
        <v>404</v>
      </c>
      <c r="B6" s="274" t="s">
        <v>293</v>
      </c>
      <c r="C6" s="284" t="s">
        <v>294</v>
      </c>
      <c r="D6" s="276" t="s">
        <v>471</v>
      </c>
      <c r="E6" s="285" t="s">
        <v>472</v>
      </c>
      <c r="F6" s="276" t="s">
        <v>473</v>
      </c>
      <c r="G6" s="286" t="s">
        <v>474</v>
      </c>
      <c r="H6" s="285" t="s">
        <v>475</v>
      </c>
      <c r="I6" s="285" t="s">
        <v>476</v>
      </c>
      <c r="J6" s="286" t="s">
        <v>478</v>
      </c>
      <c r="K6" s="286" t="s">
        <v>480</v>
      </c>
      <c r="L6" s="291" t="s">
        <v>481</v>
      </c>
      <c r="M6" s="279" t="s">
        <v>482</v>
      </c>
      <c r="N6" s="279" t="s">
        <v>477</v>
      </c>
      <c r="O6" s="281" t="s">
        <v>400</v>
      </c>
      <c r="P6" s="287"/>
      <c r="Q6" s="287"/>
      <c r="R6" s="287"/>
      <c r="S6" s="287"/>
    </row>
    <row r="7" spans="1:24" s="38" customFormat="1" x14ac:dyDescent="0.25">
      <c r="B7" s="182" t="s">
        <v>400</v>
      </c>
      <c r="C7" s="252">
        <v>5495408</v>
      </c>
      <c r="D7" s="195"/>
      <c r="F7" s="195">
        <v>2004</v>
      </c>
      <c r="G7" s="469">
        <v>3.6351179727885455E-4</v>
      </c>
      <c r="H7" s="34">
        <v>2357682</v>
      </c>
      <c r="I7" s="34">
        <v>2358795</v>
      </c>
      <c r="J7" s="469">
        <v>0.99952814890653918</v>
      </c>
      <c r="K7" s="254">
        <v>0.61788321410212599</v>
      </c>
      <c r="L7" s="252">
        <f>SUM(L8:L300)</f>
        <v>122026088.71549799</v>
      </c>
      <c r="M7" s="35">
        <f>SUM(M8:M300)</f>
        <v>3697477.66</v>
      </c>
      <c r="N7" s="35">
        <f>SUM(N8:N300)</f>
        <v>226222470.45992085</v>
      </c>
      <c r="O7" s="221">
        <f>SUM(O8:O300)</f>
        <v>351946036.83541864</v>
      </c>
      <c r="P7" s="37"/>
      <c r="Q7" s="37"/>
      <c r="R7" s="117"/>
      <c r="S7" s="117"/>
    </row>
    <row r="8" spans="1:24" x14ac:dyDescent="0.25">
      <c r="A8" s="26">
        <v>5</v>
      </c>
      <c r="B8" s="38" t="s">
        <v>1</v>
      </c>
      <c r="C8" s="168">
        <v>9562</v>
      </c>
      <c r="D8" s="255">
        <v>0</v>
      </c>
      <c r="E8" s="251">
        <v>0</v>
      </c>
      <c r="F8" s="186">
        <v>0</v>
      </c>
      <c r="G8" s="253">
        <v>0</v>
      </c>
      <c r="H8" s="14">
        <v>3570</v>
      </c>
      <c r="I8" s="14">
        <v>3494</v>
      </c>
      <c r="J8" s="253">
        <v>1.0217515741270751</v>
      </c>
      <c r="K8" s="247">
        <v>0.64010663932266176</v>
      </c>
      <c r="L8" s="168">
        <v>0</v>
      </c>
      <c r="M8" s="42">
        <v>0</v>
      </c>
      <c r="N8" s="42">
        <v>410270.49989917665</v>
      </c>
      <c r="O8" s="470">
        <f>SUM(L8:N8)</f>
        <v>410270.49989917665</v>
      </c>
      <c r="R8" s="10"/>
      <c r="S8" s="10"/>
      <c r="T8" s="118"/>
    </row>
    <row r="9" spans="1:24" x14ac:dyDescent="0.25">
      <c r="A9" s="26">
        <v>9</v>
      </c>
      <c r="B9" s="38" t="s">
        <v>2</v>
      </c>
      <c r="C9" s="168">
        <v>2519</v>
      </c>
      <c r="D9" s="255">
        <v>0</v>
      </c>
      <c r="E9" s="251">
        <v>0</v>
      </c>
      <c r="F9" s="186">
        <v>0</v>
      </c>
      <c r="G9" s="253">
        <v>0</v>
      </c>
      <c r="H9" s="14">
        <v>756</v>
      </c>
      <c r="I9" s="14">
        <v>1024</v>
      </c>
      <c r="J9" s="253">
        <v>0.73828125</v>
      </c>
      <c r="K9" s="247">
        <v>0.35663631519558675</v>
      </c>
      <c r="L9" s="168">
        <v>0</v>
      </c>
      <c r="M9" s="42">
        <v>0</v>
      </c>
      <c r="N9" s="42">
        <v>60217.531830844091</v>
      </c>
      <c r="O9" s="470">
        <f t="shared" ref="O9:O72" si="0">SUM(L9:N9)</f>
        <v>60217.531830844091</v>
      </c>
      <c r="R9" s="10"/>
      <c r="S9" s="10"/>
      <c r="T9" s="118"/>
    </row>
    <row r="10" spans="1:24" x14ac:dyDescent="0.25">
      <c r="A10" s="26">
        <v>10</v>
      </c>
      <c r="B10" s="38" t="s">
        <v>3</v>
      </c>
      <c r="C10" s="168">
        <v>11468</v>
      </c>
      <c r="D10" s="255">
        <v>0</v>
      </c>
      <c r="E10" s="251">
        <v>0</v>
      </c>
      <c r="F10" s="186">
        <v>1</v>
      </c>
      <c r="G10" s="253">
        <v>8.7199162888036274E-5</v>
      </c>
      <c r="H10" s="14">
        <v>4362</v>
      </c>
      <c r="I10" s="14">
        <v>4411</v>
      </c>
      <c r="J10" s="253">
        <v>0.98889140784402629</v>
      </c>
      <c r="K10" s="247">
        <v>0.60724647303961299</v>
      </c>
      <c r="L10" s="168">
        <v>0</v>
      </c>
      <c r="M10" s="42">
        <v>0</v>
      </c>
      <c r="N10" s="42">
        <v>466790.38811540947</v>
      </c>
      <c r="O10" s="470">
        <f t="shared" si="0"/>
        <v>466790.38811540947</v>
      </c>
      <c r="R10" s="10"/>
      <c r="S10" s="10"/>
      <c r="T10" s="118"/>
    </row>
    <row r="11" spans="1:24" x14ac:dyDescent="0.25">
      <c r="A11" s="26">
        <v>16</v>
      </c>
      <c r="B11" s="38" t="s">
        <v>4</v>
      </c>
      <c r="C11" s="168">
        <v>8083</v>
      </c>
      <c r="D11" s="255">
        <v>0</v>
      </c>
      <c r="E11" s="251">
        <v>0</v>
      </c>
      <c r="F11" s="186">
        <v>3</v>
      </c>
      <c r="G11" s="253">
        <v>3.7114932574539158E-4</v>
      </c>
      <c r="H11" s="14">
        <v>2223</v>
      </c>
      <c r="I11" s="14">
        <v>2991</v>
      </c>
      <c r="J11" s="253">
        <v>0.74322968906720166</v>
      </c>
      <c r="K11" s="247">
        <v>0.36158475426278841</v>
      </c>
      <c r="L11" s="168">
        <v>0</v>
      </c>
      <c r="M11" s="42">
        <v>0</v>
      </c>
      <c r="N11" s="42">
        <v>195907.88179037115</v>
      </c>
      <c r="O11" s="470">
        <f t="shared" si="0"/>
        <v>195907.88179037115</v>
      </c>
      <c r="R11" s="10"/>
      <c r="S11" s="10"/>
      <c r="T11" s="118"/>
    </row>
    <row r="12" spans="1:24" x14ac:dyDescent="0.25">
      <c r="A12" s="26">
        <v>18</v>
      </c>
      <c r="B12" s="38" t="s">
        <v>5</v>
      </c>
      <c r="C12" s="168">
        <v>4943</v>
      </c>
      <c r="D12" s="255">
        <v>0</v>
      </c>
      <c r="E12" s="251">
        <v>0</v>
      </c>
      <c r="F12" s="186">
        <v>0</v>
      </c>
      <c r="G12" s="253">
        <v>0</v>
      </c>
      <c r="H12" s="14">
        <v>1338</v>
      </c>
      <c r="I12" s="14">
        <v>2232</v>
      </c>
      <c r="J12" s="253">
        <v>0.59946236559139787</v>
      </c>
      <c r="K12" s="247">
        <v>0.21781743078698462</v>
      </c>
      <c r="L12" s="168">
        <v>0</v>
      </c>
      <c r="M12" s="42">
        <v>0</v>
      </c>
      <c r="N12" s="42">
        <v>72169.294692275769</v>
      </c>
      <c r="O12" s="470">
        <f t="shared" si="0"/>
        <v>72169.294692275769</v>
      </c>
      <c r="R12" s="10"/>
      <c r="S12" s="10"/>
      <c r="T12" s="118"/>
    </row>
    <row r="13" spans="1:24" x14ac:dyDescent="0.25">
      <c r="A13" s="26">
        <v>19</v>
      </c>
      <c r="B13" s="38" t="s">
        <v>6</v>
      </c>
      <c r="C13" s="168">
        <v>3941</v>
      </c>
      <c r="D13" s="255">
        <v>0</v>
      </c>
      <c r="E13" s="251">
        <v>0</v>
      </c>
      <c r="F13" s="186">
        <v>0</v>
      </c>
      <c r="G13" s="253">
        <v>0</v>
      </c>
      <c r="H13" s="14">
        <v>1223</v>
      </c>
      <c r="I13" s="14">
        <v>1854</v>
      </c>
      <c r="J13" s="253">
        <v>0.65965480043149949</v>
      </c>
      <c r="K13" s="247">
        <v>0.27800986562708624</v>
      </c>
      <c r="L13" s="168">
        <v>0</v>
      </c>
      <c r="M13" s="42">
        <v>0</v>
      </c>
      <c r="N13" s="42">
        <v>73440.540095648335</v>
      </c>
      <c r="O13" s="470">
        <f t="shared" si="0"/>
        <v>73440.540095648335</v>
      </c>
      <c r="R13" s="10"/>
      <c r="S13" s="10"/>
      <c r="T13" s="118"/>
    </row>
    <row r="14" spans="1:24" x14ac:dyDescent="0.25">
      <c r="A14" s="26">
        <v>20</v>
      </c>
      <c r="B14" s="38" t="s">
        <v>7</v>
      </c>
      <c r="C14" s="168">
        <v>16475</v>
      </c>
      <c r="D14" s="255">
        <v>0</v>
      </c>
      <c r="E14" s="251">
        <v>0</v>
      </c>
      <c r="F14" s="186">
        <v>0</v>
      </c>
      <c r="G14" s="253">
        <v>0</v>
      </c>
      <c r="H14" s="14">
        <v>4820</v>
      </c>
      <c r="I14" s="14">
        <v>6960</v>
      </c>
      <c r="J14" s="253">
        <v>0.69252873563218387</v>
      </c>
      <c r="K14" s="247">
        <v>0.31088380082777062</v>
      </c>
      <c r="L14" s="168">
        <v>0</v>
      </c>
      <c r="M14" s="42">
        <v>0</v>
      </c>
      <c r="N14" s="42">
        <v>343314.96576727304</v>
      </c>
      <c r="O14" s="470">
        <f t="shared" si="0"/>
        <v>343314.96576727304</v>
      </c>
      <c r="R14" s="10"/>
      <c r="S14" s="10"/>
      <c r="T14" s="118"/>
    </row>
    <row r="15" spans="1:24" x14ac:dyDescent="0.25">
      <c r="A15" s="26">
        <v>46</v>
      </c>
      <c r="B15" s="38" t="s">
        <v>8</v>
      </c>
      <c r="C15" s="168">
        <v>1361</v>
      </c>
      <c r="D15" s="255">
        <v>0.16113333333333332</v>
      </c>
      <c r="E15" s="251">
        <v>0</v>
      </c>
      <c r="F15" s="186">
        <v>0</v>
      </c>
      <c r="G15" s="253">
        <v>0</v>
      </c>
      <c r="H15" s="14">
        <v>385</v>
      </c>
      <c r="I15" s="14">
        <v>482</v>
      </c>
      <c r="J15" s="253">
        <v>0.79875518672199175</v>
      </c>
      <c r="K15" s="247">
        <v>0.4171102519175785</v>
      </c>
      <c r="L15" s="168">
        <v>48439.528837333324</v>
      </c>
      <c r="M15" s="42">
        <v>0</v>
      </c>
      <c r="N15" s="42">
        <v>38052.063153194023</v>
      </c>
      <c r="O15" s="470">
        <f t="shared" si="0"/>
        <v>86491.591990527348</v>
      </c>
      <c r="R15" s="10"/>
      <c r="S15" s="10"/>
      <c r="T15" s="118"/>
    </row>
    <row r="16" spans="1:24" x14ac:dyDescent="0.25">
      <c r="A16" s="26">
        <v>47</v>
      </c>
      <c r="B16" s="38" t="s">
        <v>295</v>
      </c>
      <c r="C16" s="168">
        <v>1838</v>
      </c>
      <c r="D16" s="255">
        <v>1.9019333333333333</v>
      </c>
      <c r="E16" s="251">
        <v>1</v>
      </c>
      <c r="F16" s="186">
        <v>195</v>
      </c>
      <c r="G16" s="253">
        <v>0.10609357997823722</v>
      </c>
      <c r="H16" s="14">
        <v>638</v>
      </c>
      <c r="I16" s="14">
        <v>728</v>
      </c>
      <c r="J16" s="253">
        <v>0.87637362637362637</v>
      </c>
      <c r="K16" s="247">
        <v>0.49472869156921312</v>
      </c>
      <c r="L16" s="168">
        <v>2316426.0771519998</v>
      </c>
      <c r="M16" s="42">
        <v>547047.15</v>
      </c>
      <c r="N16" s="42">
        <v>60951.138792035446</v>
      </c>
      <c r="O16" s="470">
        <f t="shared" si="0"/>
        <v>2924424.3659440354</v>
      </c>
      <c r="R16" s="10"/>
      <c r="S16" s="10"/>
      <c r="T16" s="118"/>
    </row>
    <row r="17" spans="1:20" x14ac:dyDescent="0.25">
      <c r="A17" s="26">
        <v>49</v>
      </c>
      <c r="B17" s="38" t="s">
        <v>296</v>
      </c>
      <c r="C17" s="168">
        <v>289731</v>
      </c>
      <c r="D17" s="255">
        <v>0</v>
      </c>
      <c r="E17" s="251">
        <v>0</v>
      </c>
      <c r="F17" s="186">
        <v>16</v>
      </c>
      <c r="G17" s="253">
        <v>5.5223638478450702E-5</v>
      </c>
      <c r="H17" s="14">
        <v>123907</v>
      </c>
      <c r="I17" s="14">
        <v>135164</v>
      </c>
      <c r="J17" s="253">
        <v>0.91671598946465038</v>
      </c>
      <c r="K17" s="247">
        <v>0.53507105466023708</v>
      </c>
      <c r="L17" s="168">
        <v>0</v>
      </c>
      <c r="M17" s="42">
        <v>0</v>
      </c>
      <c r="N17" s="42">
        <v>10391437.806582397</v>
      </c>
      <c r="O17" s="470">
        <f t="shared" si="0"/>
        <v>10391437.806582397</v>
      </c>
      <c r="R17" s="10"/>
      <c r="S17" s="10"/>
      <c r="T17" s="118"/>
    </row>
    <row r="18" spans="1:20" x14ac:dyDescent="0.25">
      <c r="A18" s="26">
        <v>50</v>
      </c>
      <c r="B18" s="38" t="s">
        <v>9</v>
      </c>
      <c r="C18" s="168">
        <v>11632</v>
      </c>
      <c r="D18" s="255">
        <v>0</v>
      </c>
      <c r="E18" s="251">
        <v>0</v>
      </c>
      <c r="F18" s="186">
        <v>0</v>
      </c>
      <c r="G18" s="253">
        <v>0</v>
      </c>
      <c r="H18" s="14">
        <v>4409</v>
      </c>
      <c r="I18" s="14">
        <v>4831</v>
      </c>
      <c r="J18" s="253">
        <v>0.91264748499275516</v>
      </c>
      <c r="K18" s="247">
        <v>0.53100255018834197</v>
      </c>
      <c r="L18" s="168">
        <v>0</v>
      </c>
      <c r="M18" s="42">
        <v>0</v>
      </c>
      <c r="N18" s="42">
        <v>414018.95012389694</v>
      </c>
      <c r="O18" s="470">
        <f t="shared" si="0"/>
        <v>414018.95012389694</v>
      </c>
      <c r="R18" s="10"/>
      <c r="S18" s="10"/>
      <c r="T18" s="118"/>
    </row>
    <row r="19" spans="1:20" x14ac:dyDescent="0.25">
      <c r="A19" s="26">
        <v>51</v>
      </c>
      <c r="B19" s="38" t="s">
        <v>297</v>
      </c>
      <c r="C19" s="168">
        <v>9402</v>
      </c>
      <c r="D19" s="255">
        <v>0</v>
      </c>
      <c r="E19" s="251">
        <v>0</v>
      </c>
      <c r="F19" s="186">
        <v>0</v>
      </c>
      <c r="G19" s="253">
        <v>0</v>
      </c>
      <c r="H19" s="14">
        <v>3731</v>
      </c>
      <c r="I19" s="14">
        <v>4057</v>
      </c>
      <c r="J19" s="253">
        <v>0.91964505792457485</v>
      </c>
      <c r="K19" s="247">
        <v>0.53800012312016166</v>
      </c>
      <c r="L19" s="168">
        <v>0</v>
      </c>
      <c r="M19" s="42">
        <v>0</v>
      </c>
      <c r="N19" s="42">
        <v>339056.31787230319</v>
      </c>
      <c r="O19" s="470">
        <f t="shared" si="0"/>
        <v>339056.31787230319</v>
      </c>
      <c r="R19" s="10"/>
      <c r="S19" s="10"/>
      <c r="T19" s="118"/>
    </row>
    <row r="20" spans="1:20" x14ac:dyDescent="0.25">
      <c r="A20" s="26">
        <v>52</v>
      </c>
      <c r="B20" s="38" t="s">
        <v>10</v>
      </c>
      <c r="C20" s="168">
        <v>2425</v>
      </c>
      <c r="D20" s="255">
        <v>0</v>
      </c>
      <c r="E20" s="251">
        <v>0</v>
      </c>
      <c r="F20" s="186">
        <v>0</v>
      </c>
      <c r="G20" s="253">
        <v>0</v>
      </c>
      <c r="H20" s="14">
        <v>894</v>
      </c>
      <c r="I20" s="14">
        <v>1000</v>
      </c>
      <c r="J20" s="253">
        <v>0.89400000000000002</v>
      </c>
      <c r="K20" s="247">
        <v>0.51235506519558682</v>
      </c>
      <c r="L20" s="168">
        <v>0</v>
      </c>
      <c r="M20" s="42">
        <v>0</v>
      </c>
      <c r="N20" s="42">
        <v>83282.163048645947</v>
      </c>
      <c r="O20" s="470">
        <f t="shared" si="0"/>
        <v>83282.163048645947</v>
      </c>
      <c r="R20" s="10"/>
      <c r="S20" s="10"/>
      <c r="T20" s="118"/>
    </row>
    <row r="21" spans="1:20" x14ac:dyDescent="0.25">
      <c r="A21" s="26">
        <v>61</v>
      </c>
      <c r="B21" s="38" t="s">
        <v>11</v>
      </c>
      <c r="C21" s="168">
        <v>16901</v>
      </c>
      <c r="D21" s="255">
        <v>0</v>
      </c>
      <c r="E21" s="251">
        <v>0</v>
      </c>
      <c r="F21" s="186">
        <v>1</v>
      </c>
      <c r="G21" s="253">
        <v>5.9168096562333589E-5</v>
      </c>
      <c r="H21" s="14">
        <v>8233</v>
      </c>
      <c r="I21" s="14">
        <v>6454</v>
      </c>
      <c r="J21" s="253">
        <v>1.2756430120855284</v>
      </c>
      <c r="K21" s="247">
        <v>0.89399807728111513</v>
      </c>
      <c r="L21" s="168">
        <v>0</v>
      </c>
      <c r="M21" s="42">
        <v>0</v>
      </c>
      <c r="N21" s="42">
        <v>1012787.2046217084</v>
      </c>
      <c r="O21" s="470">
        <f t="shared" si="0"/>
        <v>1012787.2046217084</v>
      </c>
      <c r="R21" s="10"/>
      <c r="S21" s="10"/>
      <c r="T21" s="118"/>
    </row>
    <row r="22" spans="1:20" x14ac:dyDescent="0.25">
      <c r="A22" s="26">
        <v>69</v>
      </c>
      <c r="B22" s="38" t="s">
        <v>12</v>
      </c>
      <c r="C22" s="168">
        <v>7010</v>
      </c>
      <c r="D22" s="255">
        <v>0.1656</v>
      </c>
      <c r="E22" s="251">
        <v>0</v>
      </c>
      <c r="F22" s="186">
        <v>0</v>
      </c>
      <c r="G22" s="253">
        <v>0</v>
      </c>
      <c r="H22" s="14">
        <v>2791</v>
      </c>
      <c r="I22" s="14">
        <v>2674</v>
      </c>
      <c r="J22" s="253">
        <v>1.043754674644727</v>
      </c>
      <c r="K22" s="247">
        <v>0.66210973984031374</v>
      </c>
      <c r="L22" s="168">
        <v>256409.87328</v>
      </c>
      <c r="M22" s="42">
        <v>0</v>
      </c>
      <c r="N22" s="42">
        <v>311112.32318908855</v>
      </c>
      <c r="O22" s="470">
        <f t="shared" si="0"/>
        <v>567522.19646908855</v>
      </c>
      <c r="R22" s="10"/>
      <c r="S22" s="10"/>
      <c r="T22" s="118"/>
    </row>
    <row r="23" spans="1:20" x14ac:dyDescent="0.25">
      <c r="A23" s="26">
        <v>71</v>
      </c>
      <c r="B23" s="38" t="s">
        <v>13</v>
      </c>
      <c r="C23" s="168">
        <v>6758</v>
      </c>
      <c r="D23" s="255">
        <v>0.27553333333333335</v>
      </c>
      <c r="E23" s="251">
        <v>0</v>
      </c>
      <c r="F23" s="186">
        <v>2</v>
      </c>
      <c r="G23" s="253">
        <v>2.9594554601953242E-4</v>
      </c>
      <c r="H23" s="14">
        <v>2617</v>
      </c>
      <c r="I23" s="14">
        <v>2534</v>
      </c>
      <c r="J23" s="253">
        <v>1.0327545382794001</v>
      </c>
      <c r="K23" s="247">
        <v>0.65110960347498681</v>
      </c>
      <c r="L23" s="168">
        <v>411290.54642133333</v>
      </c>
      <c r="M23" s="42">
        <v>0</v>
      </c>
      <c r="N23" s="42">
        <v>294945.31888003385</v>
      </c>
      <c r="O23" s="470">
        <f t="shared" si="0"/>
        <v>706235.86530136713</v>
      </c>
      <c r="R23" s="10"/>
      <c r="S23" s="10"/>
      <c r="T23" s="118"/>
    </row>
    <row r="24" spans="1:20" x14ac:dyDescent="0.25">
      <c r="A24" s="26">
        <v>72</v>
      </c>
      <c r="B24" s="38" t="s">
        <v>298</v>
      </c>
      <c r="C24" s="168">
        <v>959</v>
      </c>
      <c r="D24" s="255">
        <v>0.82786666666666664</v>
      </c>
      <c r="E24" s="251">
        <v>0</v>
      </c>
      <c r="F24" s="186">
        <v>0</v>
      </c>
      <c r="G24" s="253">
        <v>0</v>
      </c>
      <c r="H24" s="14">
        <v>230</v>
      </c>
      <c r="I24" s="14">
        <v>335</v>
      </c>
      <c r="J24" s="253">
        <v>0.68656716417910446</v>
      </c>
      <c r="K24" s="247">
        <v>0.30492222937469121</v>
      </c>
      <c r="L24" s="168">
        <v>175361.96257066666</v>
      </c>
      <c r="M24" s="42">
        <v>0</v>
      </c>
      <c r="N24" s="42">
        <v>19600.940616551143</v>
      </c>
      <c r="O24" s="470">
        <f t="shared" si="0"/>
        <v>194962.9031872178</v>
      </c>
      <c r="R24" s="10"/>
      <c r="S24" s="10"/>
      <c r="T24" s="118"/>
    </row>
    <row r="25" spans="1:20" x14ac:dyDescent="0.25">
      <c r="A25" s="26">
        <v>74</v>
      </c>
      <c r="B25" s="38" t="s">
        <v>14</v>
      </c>
      <c r="C25" s="168">
        <v>1127</v>
      </c>
      <c r="D25" s="255">
        <v>0.87009999999999998</v>
      </c>
      <c r="E25" s="251">
        <v>0</v>
      </c>
      <c r="F25" s="186">
        <v>0</v>
      </c>
      <c r="G25" s="253">
        <v>0</v>
      </c>
      <c r="H25" s="14">
        <v>421</v>
      </c>
      <c r="I25" s="14">
        <v>459</v>
      </c>
      <c r="J25" s="253">
        <v>0.91721132897603486</v>
      </c>
      <c r="K25" s="247">
        <v>0.53556639417162155</v>
      </c>
      <c r="L25" s="168">
        <v>216595.52437600002</v>
      </c>
      <c r="M25" s="42">
        <v>0</v>
      </c>
      <c r="N25" s="42">
        <v>40458.190357291911</v>
      </c>
      <c r="O25" s="470">
        <f t="shared" si="0"/>
        <v>257053.71473329194</v>
      </c>
      <c r="R25" s="10"/>
      <c r="S25" s="10"/>
      <c r="T25" s="118"/>
    </row>
    <row r="26" spans="1:20" x14ac:dyDescent="0.25">
      <c r="A26" s="26">
        <v>75</v>
      </c>
      <c r="B26" s="38" t="s">
        <v>299</v>
      </c>
      <c r="C26" s="168">
        <v>20111</v>
      </c>
      <c r="D26" s="255">
        <v>0</v>
      </c>
      <c r="E26" s="251">
        <v>0</v>
      </c>
      <c r="F26" s="186">
        <v>0</v>
      </c>
      <c r="G26" s="253">
        <v>0</v>
      </c>
      <c r="H26" s="14">
        <v>6453</v>
      </c>
      <c r="I26" s="14">
        <v>7846</v>
      </c>
      <c r="J26" s="253">
        <v>0.82245730308437426</v>
      </c>
      <c r="K26" s="247">
        <v>0.44081236827996101</v>
      </c>
      <c r="L26" s="168">
        <v>0</v>
      </c>
      <c r="M26" s="42">
        <v>0</v>
      </c>
      <c r="N26" s="42">
        <v>594232.85040420014</v>
      </c>
      <c r="O26" s="470">
        <f t="shared" si="0"/>
        <v>594232.85040420014</v>
      </c>
      <c r="R26" s="10"/>
      <c r="S26" s="10"/>
      <c r="T26" s="118"/>
    </row>
    <row r="27" spans="1:20" x14ac:dyDescent="0.25">
      <c r="A27" s="26">
        <v>77</v>
      </c>
      <c r="B27" s="38" t="s">
        <v>15</v>
      </c>
      <c r="C27" s="168">
        <v>4875</v>
      </c>
      <c r="D27" s="255">
        <v>0.1226</v>
      </c>
      <c r="E27" s="251">
        <v>0</v>
      </c>
      <c r="F27" s="186">
        <v>0</v>
      </c>
      <c r="G27" s="253">
        <v>0</v>
      </c>
      <c r="H27" s="14">
        <v>1372</v>
      </c>
      <c r="I27" s="14">
        <v>1715</v>
      </c>
      <c r="J27" s="253">
        <v>0.8</v>
      </c>
      <c r="K27" s="247">
        <v>0.41835506519558679</v>
      </c>
      <c r="L27" s="168">
        <v>132014.454</v>
      </c>
      <c r="M27" s="42">
        <v>0</v>
      </c>
      <c r="N27" s="42">
        <v>136706.40759779341</v>
      </c>
      <c r="O27" s="470">
        <f t="shared" si="0"/>
        <v>268720.86159779341</v>
      </c>
      <c r="R27" s="10"/>
      <c r="S27" s="10"/>
      <c r="T27" s="118"/>
    </row>
    <row r="28" spans="1:20" x14ac:dyDescent="0.25">
      <c r="A28" s="26">
        <v>78</v>
      </c>
      <c r="B28" s="38" t="s">
        <v>300</v>
      </c>
      <c r="C28" s="168">
        <v>8199</v>
      </c>
      <c r="D28" s="255">
        <v>0.49531666666666663</v>
      </c>
      <c r="E28" s="251">
        <v>0</v>
      </c>
      <c r="F28" s="186">
        <v>1</v>
      </c>
      <c r="G28" s="253">
        <v>1.2196609342602757E-4</v>
      </c>
      <c r="H28" s="14">
        <v>3590</v>
      </c>
      <c r="I28" s="14">
        <v>3246</v>
      </c>
      <c r="J28" s="253">
        <v>1.1059765865680837</v>
      </c>
      <c r="K28" s="247">
        <v>0.72433165176367043</v>
      </c>
      <c r="L28" s="168">
        <v>897016.06618799991</v>
      </c>
      <c r="M28" s="42">
        <v>0</v>
      </c>
      <c r="N28" s="42">
        <v>398077.44311467663</v>
      </c>
      <c r="O28" s="470">
        <f t="shared" si="0"/>
        <v>1295093.5093026767</v>
      </c>
      <c r="R28" s="10"/>
      <c r="S28" s="10"/>
      <c r="T28" s="118"/>
    </row>
    <row r="29" spans="1:20" x14ac:dyDescent="0.25">
      <c r="A29" s="26">
        <v>79</v>
      </c>
      <c r="B29" s="38" t="s">
        <v>16</v>
      </c>
      <c r="C29" s="168">
        <v>6931</v>
      </c>
      <c r="D29" s="255">
        <v>0</v>
      </c>
      <c r="E29" s="251">
        <v>0</v>
      </c>
      <c r="F29" s="186">
        <v>0</v>
      </c>
      <c r="G29" s="253">
        <v>0</v>
      </c>
      <c r="H29" s="14">
        <v>3755</v>
      </c>
      <c r="I29" s="14">
        <v>2543</v>
      </c>
      <c r="J29" s="253">
        <v>1.4766024380652771</v>
      </c>
      <c r="K29" s="247">
        <v>1.0949575032608638</v>
      </c>
      <c r="L29" s="168">
        <v>0</v>
      </c>
      <c r="M29" s="42">
        <v>0</v>
      </c>
      <c r="N29" s="42">
        <v>508700.75500542321</v>
      </c>
      <c r="O29" s="470">
        <f t="shared" si="0"/>
        <v>508700.75500542321</v>
      </c>
      <c r="R29" s="10"/>
      <c r="S29" s="10"/>
      <c r="T29" s="118"/>
    </row>
    <row r="30" spans="1:20" x14ac:dyDescent="0.25">
      <c r="A30" s="26">
        <v>81</v>
      </c>
      <c r="B30" s="38" t="s">
        <v>17</v>
      </c>
      <c r="C30" s="168">
        <v>2697</v>
      </c>
      <c r="D30" s="255">
        <v>0.45048333333333335</v>
      </c>
      <c r="E30" s="251">
        <v>0</v>
      </c>
      <c r="F30" s="186">
        <v>0</v>
      </c>
      <c r="G30" s="253">
        <v>0</v>
      </c>
      <c r="H30" s="14">
        <v>1040</v>
      </c>
      <c r="I30" s="14">
        <v>954</v>
      </c>
      <c r="J30" s="253">
        <v>1.0901467505241089</v>
      </c>
      <c r="K30" s="247">
        <v>0.70850181571969562</v>
      </c>
      <c r="L30" s="168">
        <v>268358.94012399996</v>
      </c>
      <c r="M30" s="42">
        <v>0</v>
      </c>
      <c r="N30" s="42">
        <v>128082.89448064317</v>
      </c>
      <c r="O30" s="470">
        <f t="shared" si="0"/>
        <v>396441.83460464311</v>
      </c>
      <c r="R30" s="10"/>
      <c r="S30" s="10"/>
      <c r="T30" s="118"/>
    </row>
    <row r="31" spans="1:20" x14ac:dyDescent="0.25">
      <c r="A31" s="26">
        <v>82</v>
      </c>
      <c r="B31" s="38" t="s">
        <v>18</v>
      </c>
      <c r="C31" s="168">
        <v>9422</v>
      </c>
      <c r="D31" s="255">
        <v>0</v>
      </c>
      <c r="E31" s="251">
        <v>0</v>
      </c>
      <c r="F31" s="186">
        <v>0</v>
      </c>
      <c r="G31" s="253">
        <v>0</v>
      </c>
      <c r="H31" s="14">
        <v>2771</v>
      </c>
      <c r="I31" s="14">
        <v>4172</v>
      </c>
      <c r="J31" s="253">
        <v>0.66418983700862899</v>
      </c>
      <c r="K31" s="247">
        <v>0.28254490220421574</v>
      </c>
      <c r="L31" s="168">
        <v>0</v>
      </c>
      <c r="M31" s="42">
        <v>0</v>
      </c>
      <c r="N31" s="42">
        <v>178443.11473612112</v>
      </c>
      <c r="O31" s="470">
        <f t="shared" si="0"/>
        <v>178443.11473612112</v>
      </c>
      <c r="R31" s="10"/>
      <c r="S31" s="10"/>
      <c r="T31" s="118"/>
    </row>
    <row r="32" spans="1:20" x14ac:dyDescent="0.25">
      <c r="A32" s="26">
        <v>86</v>
      </c>
      <c r="B32" s="38" t="s">
        <v>19</v>
      </c>
      <c r="C32" s="168">
        <v>8260</v>
      </c>
      <c r="D32" s="255">
        <v>0</v>
      </c>
      <c r="E32" s="251">
        <v>0</v>
      </c>
      <c r="F32" s="186">
        <v>0</v>
      </c>
      <c r="G32" s="253">
        <v>0</v>
      </c>
      <c r="H32" s="14">
        <v>2086</v>
      </c>
      <c r="I32" s="14">
        <v>3777</v>
      </c>
      <c r="J32" s="253">
        <v>0.55229017738946251</v>
      </c>
      <c r="K32" s="247">
        <v>0.17064524258504926</v>
      </c>
      <c r="L32" s="168">
        <v>0</v>
      </c>
      <c r="M32" s="42">
        <v>0</v>
      </c>
      <c r="N32" s="42">
        <v>94480.776042530546</v>
      </c>
      <c r="O32" s="470">
        <f t="shared" si="0"/>
        <v>94480.776042530546</v>
      </c>
      <c r="R32" s="10"/>
      <c r="S32" s="10"/>
      <c r="T32" s="118"/>
    </row>
    <row r="33" spans="1:20" x14ac:dyDescent="0.25">
      <c r="A33" s="26">
        <v>90</v>
      </c>
      <c r="B33" s="38" t="s">
        <v>20</v>
      </c>
      <c r="C33" s="168">
        <v>3254</v>
      </c>
      <c r="D33" s="255">
        <v>0.71026666666666671</v>
      </c>
      <c r="E33" s="251">
        <v>0</v>
      </c>
      <c r="F33" s="186">
        <v>0</v>
      </c>
      <c r="G33" s="253">
        <v>0</v>
      </c>
      <c r="H33" s="14">
        <v>1078</v>
      </c>
      <c r="I33" s="14">
        <v>1067</v>
      </c>
      <c r="J33" s="253">
        <v>1.0103092783505154</v>
      </c>
      <c r="K33" s="247">
        <v>0.62866434354610212</v>
      </c>
      <c r="L33" s="168">
        <v>510499.56413866673</v>
      </c>
      <c r="M33" s="42">
        <v>0</v>
      </c>
      <c r="N33" s="42">
        <v>137121.51306445108</v>
      </c>
      <c r="O33" s="470">
        <f t="shared" si="0"/>
        <v>647621.07720311778</v>
      </c>
      <c r="R33" s="10"/>
      <c r="S33" s="10"/>
      <c r="T33" s="118"/>
    </row>
    <row r="34" spans="1:20" x14ac:dyDescent="0.25">
      <c r="A34" s="26">
        <v>91</v>
      </c>
      <c r="B34" s="38" t="s">
        <v>301</v>
      </c>
      <c r="C34" s="168">
        <v>653835</v>
      </c>
      <c r="D34" s="255">
        <v>0</v>
      </c>
      <c r="E34" s="251">
        <v>0</v>
      </c>
      <c r="F34" s="186">
        <v>68</v>
      </c>
      <c r="G34" s="253">
        <v>1.0400177414791194E-4</v>
      </c>
      <c r="H34" s="14">
        <v>409246</v>
      </c>
      <c r="I34" s="14">
        <v>318983</v>
      </c>
      <c r="J34" s="253">
        <v>1.2829711928221881</v>
      </c>
      <c r="K34" s="247">
        <v>0.90132625801777477</v>
      </c>
      <c r="L34" s="168">
        <v>0</v>
      </c>
      <c r="M34" s="42">
        <v>0</v>
      </c>
      <c r="N34" s="42">
        <v>39502029.371657804</v>
      </c>
      <c r="O34" s="470">
        <f t="shared" si="0"/>
        <v>39502029.371657804</v>
      </c>
      <c r="R34" s="10"/>
      <c r="S34" s="10"/>
      <c r="T34" s="118"/>
    </row>
    <row r="35" spans="1:20" x14ac:dyDescent="0.25">
      <c r="A35" s="26">
        <v>92</v>
      </c>
      <c r="B35" s="38" t="s">
        <v>302</v>
      </c>
      <c r="C35" s="168">
        <v>233775</v>
      </c>
      <c r="D35" s="255">
        <v>0</v>
      </c>
      <c r="E35" s="251">
        <v>0</v>
      </c>
      <c r="F35" s="186">
        <v>20</v>
      </c>
      <c r="G35" s="253">
        <v>8.555234734253021E-5</v>
      </c>
      <c r="H35" s="14">
        <v>121149</v>
      </c>
      <c r="I35" s="14">
        <v>111388</v>
      </c>
      <c r="J35" s="253">
        <v>1.0876306244837863</v>
      </c>
      <c r="K35" s="247">
        <v>0.70598568967937303</v>
      </c>
      <c r="L35" s="168">
        <v>0</v>
      </c>
      <c r="M35" s="42">
        <v>0</v>
      </c>
      <c r="N35" s="42">
        <v>11062752.162659438</v>
      </c>
      <c r="O35" s="470">
        <f t="shared" si="0"/>
        <v>11062752.162659438</v>
      </c>
      <c r="R35" s="10"/>
      <c r="S35" s="10"/>
      <c r="T35" s="118"/>
    </row>
    <row r="36" spans="1:20" x14ac:dyDescent="0.25">
      <c r="A36" s="26">
        <v>97</v>
      </c>
      <c r="B36" s="38" t="s">
        <v>21</v>
      </c>
      <c r="C36" s="168">
        <v>2136</v>
      </c>
      <c r="D36" s="255">
        <v>0</v>
      </c>
      <c r="E36" s="251">
        <v>0</v>
      </c>
      <c r="F36" s="186">
        <v>0</v>
      </c>
      <c r="G36" s="253">
        <v>0</v>
      </c>
      <c r="H36" s="14">
        <v>581</v>
      </c>
      <c r="I36" s="14">
        <v>742</v>
      </c>
      <c r="J36" s="253">
        <v>0.78301886792452835</v>
      </c>
      <c r="K36" s="247">
        <v>0.4013739331201151</v>
      </c>
      <c r="L36" s="168">
        <v>0</v>
      </c>
      <c r="M36" s="42">
        <v>0</v>
      </c>
      <c r="N36" s="42">
        <v>57467.146358320249</v>
      </c>
      <c r="O36" s="470">
        <f t="shared" si="0"/>
        <v>57467.146358320249</v>
      </c>
      <c r="R36" s="10"/>
      <c r="S36" s="10"/>
      <c r="T36" s="118"/>
    </row>
    <row r="37" spans="1:20" s="114" customFormat="1" x14ac:dyDescent="0.25">
      <c r="A37" s="153">
        <v>98</v>
      </c>
      <c r="B37" s="38" t="s">
        <v>22</v>
      </c>
      <c r="C37" s="256">
        <v>23410</v>
      </c>
      <c r="D37" s="255">
        <v>0</v>
      </c>
      <c r="E37" s="186">
        <v>0</v>
      </c>
      <c r="F37" s="186">
        <v>1</v>
      </c>
      <c r="G37" s="207">
        <v>4.2716787697565143E-5</v>
      </c>
      <c r="H37" s="15">
        <v>6171</v>
      </c>
      <c r="I37" s="15">
        <v>9768</v>
      </c>
      <c r="J37" s="207">
        <v>0.6317567567567568</v>
      </c>
      <c r="K37" s="257">
        <v>0.25011182195234355</v>
      </c>
      <c r="L37" s="256">
        <v>0</v>
      </c>
      <c r="M37" s="190">
        <v>0</v>
      </c>
      <c r="N37" s="190">
        <v>392468.54291014938</v>
      </c>
      <c r="O37" s="470">
        <f t="shared" si="0"/>
        <v>392468.54291014938</v>
      </c>
      <c r="P37" s="69"/>
      <c r="Q37" s="69"/>
      <c r="R37" s="119"/>
      <c r="S37" s="120"/>
      <c r="T37" s="121"/>
    </row>
    <row r="38" spans="1:20" s="54" customFormat="1" x14ac:dyDescent="0.25">
      <c r="A38" s="157">
        <v>102</v>
      </c>
      <c r="B38" s="38" t="s">
        <v>23</v>
      </c>
      <c r="C38" s="256">
        <v>10044</v>
      </c>
      <c r="D38" s="255">
        <v>0</v>
      </c>
      <c r="E38" s="186">
        <v>0</v>
      </c>
      <c r="F38" s="186">
        <v>0</v>
      </c>
      <c r="G38" s="207">
        <v>0</v>
      </c>
      <c r="H38" s="15">
        <v>4191</v>
      </c>
      <c r="I38" s="15">
        <v>4077</v>
      </c>
      <c r="J38" s="207">
        <v>1.0279617365710081</v>
      </c>
      <c r="K38" s="257">
        <v>0.64631680176659478</v>
      </c>
      <c r="L38" s="256">
        <v>0</v>
      </c>
      <c r="M38" s="190">
        <v>0</v>
      </c>
      <c r="N38" s="190">
        <v>435132.34729393478</v>
      </c>
      <c r="O38" s="470">
        <f t="shared" si="0"/>
        <v>435132.34729393478</v>
      </c>
      <c r="P38" s="53"/>
      <c r="Q38" s="53"/>
      <c r="R38" s="120"/>
      <c r="S38" s="120"/>
      <c r="T38" s="121"/>
    </row>
    <row r="39" spans="1:20" s="54" customFormat="1" x14ac:dyDescent="0.25">
      <c r="A39" s="157">
        <v>103</v>
      </c>
      <c r="B39" s="38" t="s">
        <v>24</v>
      </c>
      <c r="C39" s="256">
        <v>2184</v>
      </c>
      <c r="D39" s="255">
        <v>0</v>
      </c>
      <c r="E39" s="186">
        <v>0</v>
      </c>
      <c r="F39" s="186">
        <v>0</v>
      </c>
      <c r="G39" s="207">
        <v>0</v>
      </c>
      <c r="H39" s="15">
        <v>627</v>
      </c>
      <c r="I39" s="15">
        <v>891</v>
      </c>
      <c r="J39" s="207">
        <v>0.70370370370370372</v>
      </c>
      <c r="K39" s="257">
        <v>0.32205876889929047</v>
      </c>
      <c r="L39" s="256">
        <v>0</v>
      </c>
      <c r="M39" s="190">
        <v>0</v>
      </c>
      <c r="N39" s="190">
        <v>47147.316826033661</v>
      </c>
      <c r="O39" s="470">
        <f t="shared" si="0"/>
        <v>47147.316826033661</v>
      </c>
      <c r="P39" s="53"/>
      <c r="Q39" s="53"/>
      <c r="R39" s="120"/>
      <c r="S39" s="120"/>
      <c r="T39" s="121"/>
    </row>
    <row r="40" spans="1:20" s="54" customFormat="1" x14ac:dyDescent="0.25">
      <c r="A40" s="157">
        <v>105</v>
      </c>
      <c r="B40" s="38" t="s">
        <v>25</v>
      </c>
      <c r="C40" s="256">
        <v>2271</v>
      </c>
      <c r="D40" s="255">
        <v>1.4794166666666668</v>
      </c>
      <c r="E40" s="186">
        <v>0</v>
      </c>
      <c r="F40" s="186">
        <v>0</v>
      </c>
      <c r="G40" s="207">
        <v>0</v>
      </c>
      <c r="H40" s="15">
        <v>603</v>
      </c>
      <c r="I40" s="15">
        <v>718</v>
      </c>
      <c r="J40" s="207">
        <v>0.83983286908077992</v>
      </c>
      <c r="K40" s="257">
        <v>0.45818793427636667</v>
      </c>
      <c r="L40" s="256">
        <v>1113154.10943</v>
      </c>
      <c r="M40" s="190">
        <v>0</v>
      </c>
      <c r="N40" s="190">
        <v>69747.71785965137</v>
      </c>
      <c r="O40" s="470">
        <f t="shared" si="0"/>
        <v>1182901.8272896514</v>
      </c>
      <c r="P40" s="53"/>
      <c r="Q40" s="53"/>
      <c r="R40" s="120"/>
      <c r="S40" s="120"/>
      <c r="T40" s="121"/>
    </row>
    <row r="41" spans="1:20" s="54" customFormat="1" x14ac:dyDescent="0.25">
      <c r="A41" s="157">
        <v>106</v>
      </c>
      <c r="B41" s="38" t="s">
        <v>303</v>
      </c>
      <c r="C41" s="256">
        <v>46470</v>
      </c>
      <c r="D41" s="255">
        <v>0</v>
      </c>
      <c r="E41" s="186">
        <v>0</v>
      </c>
      <c r="F41" s="186">
        <v>0</v>
      </c>
      <c r="G41" s="207">
        <v>0</v>
      </c>
      <c r="H41" s="15">
        <v>19530</v>
      </c>
      <c r="I41" s="15">
        <v>20773</v>
      </c>
      <c r="J41" s="207">
        <v>0.94016271121166894</v>
      </c>
      <c r="K41" s="257">
        <v>0.55851777640725575</v>
      </c>
      <c r="L41" s="256">
        <v>0</v>
      </c>
      <c r="M41" s="190">
        <v>0</v>
      </c>
      <c r="N41" s="190">
        <v>1739718.1412983162</v>
      </c>
      <c r="O41" s="470">
        <f t="shared" si="0"/>
        <v>1739718.1412983162</v>
      </c>
      <c r="P41" s="53"/>
      <c r="Q41" s="53"/>
      <c r="R41" s="120"/>
      <c r="S41" s="120"/>
      <c r="T41" s="121"/>
    </row>
    <row r="42" spans="1:20" s="54" customFormat="1" x14ac:dyDescent="0.25">
      <c r="A42" s="157">
        <v>108</v>
      </c>
      <c r="B42" s="38" t="s">
        <v>304</v>
      </c>
      <c r="C42" s="256">
        <v>10404</v>
      </c>
      <c r="D42" s="255">
        <v>0</v>
      </c>
      <c r="E42" s="186">
        <v>0</v>
      </c>
      <c r="F42" s="186">
        <v>3</v>
      </c>
      <c r="G42" s="207">
        <v>2.8835063437139563E-4</v>
      </c>
      <c r="H42" s="15">
        <v>2932</v>
      </c>
      <c r="I42" s="15">
        <v>4344</v>
      </c>
      <c r="J42" s="207">
        <v>0.67495395948434622</v>
      </c>
      <c r="K42" s="257">
        <v>0.29330902467993297</v>
      </c>
      <c r="L42" s="256">
        <v>0</v>
      </c>
      <c r="M42" s="190">
        <v>0</v>
      </c>
      <c r="N42" s="190">
        <v>204547.88282837463</v>
      </c>
      <c r="O42" s="470">
        <f t="shared" si="0"/>
        <v>204547.88282837463</v>
      </c>
      <c r="P42" s="53"/>
      <c r="Q42" s="53"/>
      <c r="R42" s="120"/>
      <c r="S42" s="120"/>
      <c r="T42" s="121"/>
    </row>
    <row r="43" spans="1:20" s="54" customFormat="1" x14ac:dyDescent="0.25">
      <c r="A43" s="157">
        <v>109</v>
      </c>
      <c r="B43" s="38" t="s">
        <v>305</v>
      </c>
      <c r="C43" s="256">
        <v>67633</v>
      </c>
      <c r="D43" s="255">
        <v>0</v>
      </c>
      <c r="E43" s="186">
        <v>0</v>
      </c>
      <c r="F43" s="186">
        <v>6</v>
      </c>
      <c r="G43" s="207">
        <v>8.8714089275945175E-5</v>
      </c>
      <c r="H43" s="15">
        <v>28319</v>
      </c>
      <c r="I43" s="15">
        <v>27904</v>
      </c>
      <c r="J43" s="207">
        <v>1.0148724197247707</v>
      </c>
      <c r="K43" s="257">
        <v>0.63322748492035741</v>
      </c>
      <c r="L43" s="256">
        <v>0</v>
      </c>
      <c r="M43" s="190">
        <v>0</v>
      </c>
      <c r="N43" s="190">
        <v>2870698.8029050706</v>
      </c>
      <c r="O43" s="470">
        <f t="shared" si="0"/>
        <v>2870698.8029050706</v>
      </c>
      <c r="P43" s="53"/>
      <c r="Q43" s="53"/>
      <c r="R43" s="120"/>
      <c r="S43" s="120"/>
      <c r="T43" s="121"/>
    </row>
    <row r="44" spans="1:20" s="54" customFormat="1" x14ac:dyDescent="0.25">
      <c r="A44" s="157">
        <v>111</v>
      </c>
      <c r="B44" s="38" t="s">
        <v>26</v>
      </c>
      <c r="C44" s="256">
        <v>18667</v>
      </c>
      <c r="D44" s="255">
        <v>0</v>
      </c>
      <c r="E44" s="186">
        <v>0</v>
      </c>
      <c r="F44" s="186">
        <v>1</v>
      </c>
      <c r="G44" s="207">
        <v>5.357047195585793E-5</v>
      </c>
      <c r="H44" s="15">
        <v>6423</v>
      </c>
      <c r="I44" s="15">
        <v>6791</v>
      </c>
      <c r="J44" s="207">
        <v>0.94581063171845092</v>
      </c>
      <c r="K44" s="257">
        <v>0.56416569691403762</v>
      </c>
      <c r="L44" s="256">
        <v>0</v>
      </c>
      <c r="M44" s="190">
        <v>0</v>
      </c>
      <c r="N44" s="190">
        <v>705911.76973964961</v>
      </c>
      <c r="O44" s="470">
        <f t="shared" si="0"/>
        <v>705911.76973964961</v>
      </c>
      <c r="P44" s="53"/>
      <c r="Q44" s="53"/>
      <c r="R44" s="120"/>
      <c r="S44" s="120"/>
      <c r="T44" s="121"/>
    </row>
    <row r="45" spans="1:20" s="54" customFormat="1" x14ac:dyDescent="0.25">
      <c r="A45" s="157">
        <v>139</v>
      </c>
      <c r="B45" s="38" t="s">
        <v>27</v>
      </c>
      <c r="C45" s="256">
        <v>9844</v>
      </c>
      <c r="D45" s="255">
        <v>0</v>
      </c>
      <c r="E45" s="186">
        <v>0</v>
      </c>
      <c r="F45" s="186">
        <v>1</v>
      </c>
      <c r="G45" s="207">
        <v>1.0158472165786265E-4</v>
      </c>
      <c r="H45" s="15">
        <v>2506</v>
      </c>
      <c r="I45" s="15">
        <v>3695</v>
      </c>
      <c r="J45" s="207">
        <v>0.67821380243572393</v>
      </c>
      <c r="K45" s="257">
        <v>0.29656886763131068</v>
      </c>
      <c r="L45" s="256">
        <v>0</v>
      </c>
      <c r="M45" s="190">
        <v>0</v>
      </c>
      <c r="N45" s="190">
        <v>195688.98622648459</v>
      </c>
      <c r="O45" s="470">
        <f t="shared" si="0"/>
        <v>195688.98622648459</v>
      </c>
      <c r="P45" s="53"/>
      <c r="Q45" s="53"/>
      <c r="R45" s="120"/>
      <c r="S45" s="120"/>
      <c r="T45" s="121"/>
    </row>
    <row r="46" spans="1:20" s="54" customFormat="1" x14ac:dyDescent="0.25">
      <c r="A46" s="157">
        <v>140</v>
      </c>
      <c r="B46" s="38" t="s">
        <v>306</v>
      </c>
      <c r="C46" s="256">
        <v>21368</v>
      </c>
      <c r="D46" s="255">
        <v>5.8049999999999997E-2</v>
      </c>
      <c r="E46" s="186">
        <v>0</v>
      </c>
      <c r="F46" s="186">
        <v>1</v>
      </c>
      <c r="G46" s="207">
        <v>4.6798951703481845E-5</v>
      </c>
      <c r="H46" s="15">
        <v>9159</v>
      </c>
      <c r="I46" s="15">
        <v>8447</v>
      </c>
      <c r="J46" s="207">
        <v>1.0842902805729846</v>
      </c>
      <c r="K46" s="257">
        <v>0.70264534576857129</v>
      </c>
      <c r="L46" s="256">
        <v>273982.290912</v>
      </c>
      <c r="M46" s="190">
        <v>0</v>
      </c>
      <c r="N46" s="190">
        <v>1006396.8489141013</v>
      </c>
      <c r="O46" s="470">
        <f t="shared" si="0"/>
        <v>1280379.1398261013</v>
      </c>
      <c r="P46" s="53"/>
      <c r="Q46" s="53"/>
      <c r="R46" s="120"/>
      <c r="S46" s="120"/>
      <c r="T46" s="121"/>
    </row>
    <row r="47" spans="1:20" s="54" customFormat="1" x14ac:dyDescent="0.25">
      <c r="A47" s="157">
        <v>142</v>
      </c>
      <c r="B47" s="38" t="s">
        <v>28</v>
      </c>
      <c r="C47" s="256">
        <v>6711</v>
      </c>
      <c r="D47" s="255">
        <v>0</v>
      </c>
      <c r="E47" s="186">
        <v>0</v>
      </c>
      <c r="F47" s="186">
        <v>1</v>
      </c>
      <c r="G47" s="207">
        <v>1.4900908955446283E-4</v>
      </c>
      <c r="H47" s="15">
        <v>2113</v>
      </c>
      <c r="I47" s="15">
        <v>2600</v>
      </c>
      <c r="J47" s="207">
        <v>0.81269230769230771</v>
      </c>
      <c r="K47" s="257">
        <v>0.43104737288789446</v>
      </c>
      <c r="L47" s="256">
        <v>0</v>
      </c>
      <c r="M47" s="190">
        <v>0</v>
      </c>
      <c r="N47" s="190">
        <v>193901.63037077774</v>
      </c>
      <c r="O47" s="470">
        <f t="shared" si="0"/>
        <v>193901.63037077774</v>
      </c>
      <c r="P47" s="53"/>
      <c r="Q47" s="53"/>
      <c r="R47" s="120"/>
      <c r="S47" s="120"/>
      <c r="T47" s="121"/>
    </row>
    <row r="48" spans="1:20" s="54" customFormat="1" x14ac:dyDescent="0.25">
      <c r="A48" s="157">
        <v>143</v>
      </c>
      <c r="B48" s="38" t="s">
        <v>307</v>
      </c>
      <c r="C48" s="256">
        <v>6942</v>
      </c>
      <c r="D48" s="255">
        <v>0</v>
      </c>
      <c r="E48" s="186">
        <v>0</v>
      </c>
      <c r="F48" s="186">
        <v>0</v>
      </c>
      <c r="G48" s="207">
        <v>0</v>
      </c>
      <c r="H48" s="15">
        <v>2294</v>
      </c>
      <c r="I48" s="15">
        <v>2578</v>
      </c>
      <c r="J48" s="207">
        <v>0.88983708301008535</v>
      </c>
      <c r="K48" s="257">
        <v>0.50819214820567216</v>
      </c>
      <c r="L48" s="256">
        <v>0</v>
      </c>
      <c r="M48" s="190">
        <v>0</v>
      </c>
      <c r="N48" s="190">
        <v>236473.11891731832</v>
      </c>
      <c r="O48" s="470">
        <f t="shared" si="0"/>
        <v>236473.11891731832</v>
      </c>
      <c r="P48" s="53"/>
      <c r="Q48" s="53"/>
      <c r="R48" s="120"/>
      <c r="S48" s="120"/>
      <c r="T48" s="121"/>
    </row>
    <row r="49" spans="1:20" s="54" customFormat="1" x14ac:dyDescent="0.25">
      <c r="A49" s="157">
        <v>145</v>
      </c>
      <c r="B49" s="38" t="s">
        <v>29</v>
      </c>
      <c r="C49" s="256">
        <v>12269</v>
      </c>
      <c r="D49" s="255">
        <v>0</v>
      </c>
      <c r="E49" s="186">
        <v>0</v>
      </c>
      <c r="F49" s="186">
        <v>0</v>
      </c>
      <c r="G49" s="207">
        <v>0</v>
      </c>
      <c r="H49" s="15">
        <v>3422</v>
      </c>
      <c r="I49" s="15">
        <v>5260</v>
      </c>
      <c r="J49" s="207">
        <v>0.65057034220532317</v>
      </c>
      <c r="K49" s="257">
        <v>0.26892540740090992</v>
      </c>
      <c r="L49" s="256">
        <v>0</v>
      </c>
      <c r="M49" s="190">
        <v>0</v>
      </c>
      <c r="N49" s="190">
        <v>221161.85354262023</v>
      </c>
      <c r="O49" s="470">
        <f t="shared" si="0"/>
        <v>221161.85354262023</v>
      </c>
      <c r="P49" s="53"/>
      <c r="Q49" s="53"/>
      <c r="R49" s="120"/>
      <c r="S49" s="120"/>
      <c r="T49" s="121"/>
    </row>
    <row r="50" spans="1:20" s="54" customFormat="1" x14ac:dyDescent="0.25">
      <c r="A50" s="157">
        <v>146</v>
      </c>
      <c r="B50" s="38" t="s">
        <v>308</v>
      </c>
      <c r="C50" s="256">
        <v>4857</v>
      </c>
      <c r="D50" s="255">
        <v>1.3392166666666667</v>
      </c>
      <c r="E50" s="186">
        <v>0</v>
      </c>
      <c r="F50" s="186">
        <v>0</v>
      </c>
      <c r="G50" s="207">
        <v>0</v>
      </c>
      <c r="H50" s="15">
        <v>1512</v>
      </c>
      <c r="I50" s="15">
        <v>1539</v>
      </c>
      <c r="J50" s="207">
        <v>0.98245614035087714</v>
      </c>
      <c r="K50" s="257">
        <v>0.60081120554646383</v>
      </c>
      <c r="L50" s="256">
        <v>2155095.904962</v>
      </c>
      <c r="M50" s="190">
        <v>0</v>
      </c>
      <c r="N50" s="190">
        <v>195602.92589848489</v>
      </c>
      <c r="O50" s="470">
        <f t="shared" si="0"/>
        <v>2350698.8308604849</v>
      </c>
      <c r="P50" s="53"/>
      <c r="Q50" s="53"/>
      <c r="R50" s="120"/>
      <c r="S50" s="120"/>
      <c r="T50" s="121"/>
    </row>
    <row r="51" spans="1:20" s="54" customFormat="1" x14ac:dyDescent="0.25">
      <c r="A51" s="157">
        <v>148</v>
      </c>
      <c r="B51" s="38" t="s">
        <v>309</v>
      </c>
      <c r="C51" s="256">
        <v>6907</v>
      </c>
      <c r="D51" s="255">
        <v>1.5751833333333334</v>
      </c>
      <c r="E51" s="186">
        <v>1</v>
      </c>
      <c r="F51" s="186">
        <v>468</v>
      </c>
      <c r="G51" s="207">
        <v>6.7757347618358194E-2</v>
      </c>
      <c r="H51" s="15">
        <v>3126</v>
      </c>
      <c r="I51" s="15">
        <v>3088</v>
      </c>
      <c r="J51" s="207">
        <v>1.0123056994818653</v>
      </c>
      <c r="K51" s="257">
        <v>0.63066076467745202</v>
      </c>
      <c r="L51" s="256">
        <v>7209384.8959880006</v>
      </c>
      <c r="M51" s="190">
        <v>1312913.1600000001</v>
      </c>
      <c r="N51" s="190">
        <v>291980.93062606861</v>
      </c>
      <c r="O51" s="470">
        <f t="shared" si="0"/>
        <v>8814278.986614069</v>
      </c>
      <c r="P51" s="53"/>
      <c r="Q51" s="53"/>
      <c r="R51" s="120"/>
      <c r="S51" s="120"/>
      <c r="T51" s="121"/>
    </row>
    <row r="52" spans="1:20" s="54" customFormat="1" x14ac:dyDescent="0.25">
      <c r="A52" s="157">
        <v>149</v>
      </c>
      <c r="B52" s="38" t="s">
        <v>310</v>
      </c>
      <c r="C52" s="256">
        <v>5386</v>
      </c>
      <c r="D52" s="255">
        <v>0</v>
      </c>
      <c r="E52" s="186">
        <v>0</v>
      </c>
      <c r="F52" s="186">
        <v>0</v>
      </c>
      <c r="G52" s="207">
        <v>0</v>
      </c>
      <c r="H52" s="15">
        <v>1333</v>
      </c>
      <c r="I52" s="15">
        <v>2394</v>
      </c>
      <c r="J52" s="207">
        <v>0.55680868838763575</v>
      </c>
      <c r="K52" s="257">
        <v>0.1751637535832225</v>
      </c>
      <c r="L52" s="256">
        <v>0</v>
      </c>
      <c r="M52" s="190">
        <v>0</v>
      </c>
      <c r="N52" s="190">
        <v>63238.245404852816</v>
      </c>
      <c r="O52" s="470">
        <f t="shared" si="0"/>
        <v>63238.245404852816</v>
      </c>
      <c r="P52" s="53"/>
      <c r="Q52" s="53"/>
      <c r="R52" s="120"/>
      <c r="S52" s="120"/>
      <c r="T52" s="121"/>
    </row>
    <row r="53" spans="1:20" s="54" customFormat="1" x14ac:dyDescent="0.25">
      <c r="A53" s="157">
        <v>151</v>
      </c>
      <c r="B53" s="38" t="s">
        <v>311</v>
      </c>
      <c r="C53" s="256">
        <v>1951</v>
      </c>
      <c r="D53" s="255">
        <v>0.47971666666666668</v>
      </c>
      <c r="E53" s="186">
        <v>0</v>
      </c>
      <c r="F53" s="186">
        <v>0</v>
      </c>
      <c r="G53" s="207">
        <v>0</v>
      </c>
      <c r="H53" s="15">
        <v>709</v>
      </c>
      <c r="I53" s="15">
        <v>784</v>
      </c>
      <c r="J53" s="207">
        <v>0.90433673469387754</v>
      </c>
      <c r="K53" s="257">
        <v>0.52269179988946424</v>
      </c>
      <c r="L53" s="256">
        <v>206727.60361733334</v>
      </c>
      <c r="M53" s="190">
        <v>0</v>
      </c>
      <c r="N53" s="190">
        <v>68355.297157198627</v>
      </c>
      <c r="O53" s="470">
        <f t="shared" si="0"/>
        <v>275082.900774532</v>
      </c>
      <c r="P53" s="53"/>
      <c r="Q53" s="53"/>
      <c r="R53" s="120"/>
      <c r="S53" s="120"/>
      <c r="T53" s="121"/>
    </row>
    <row r="54" spans="1:20" s="54" customFormat="1" x14ac:dyDescent="0.25">
      <c r="A54" s="157">
        <v>152</v>
      </c>
      <c r="B54" s="38" t="s">
        <v>30</v>
      </c>
      <c r="C54" s="256">
        <v>4522</v>
      </c>
      <c r="D54" s="255">
        <v>0</v>
      </c>
      <c r="E54" s="186">
        <v>0</v>
      </c>
      <c r="F54" s="186">
        <v>0</v>
      </c>
      <c r="G54" s="207">
        <v>0</v>
      </c>
      <c r="H54" s="15">
        <v>1371</v>
      </c>
      <c r="I54" s="15">
        <v>1841</v>
      </c>
      <c r="J54" s="207">
        <v>0.74470396523628468</v>
      </c>
      <c r="K54" s="257">
        <v>0.36305903043187143</v>
      </c>
      <c r="L54" s="256">
        <v>0</v>
      </c>
      <c r="M54" s="190">
        <v>0</v>
      </c>
      <c r="N54" s="190">
        <v>110046.6992741342</v>
      </c>
      <c r="O54" s="470">
        <f t="shared" si="0"/>
        <v>110046.6992741342</v>
      </c>
      <c r="P54" s="53"/>
      <c r="Q54" s="53"/>
      <c r="R54" s="120"/>
      <c r="S54" s="120"/>
      <c r="T54" s="121"/>
    </row>
    <row r="55" spans="1:20" s="54" customFormat="1" x14ac:dyDescent="0.25">
      <c r="A55" s="157">
        <v>153</v>
      </c>
      <c r="B55" s="38" t="s">
        <v>31</v>
      </c>
      <c r="C55" s="256">
        <v>26508</v>
      </c>
      <c r="D55" s="255">
        <v>0</v>
      </c>
      <c r="E55" s="186">
        <v>0</v>
      </c>
      <c r="F55" s="186">
        <v>1</v>
      </c>
      <c r="G55" s="207">
        <v>3.7724460540214275E-5</v>
      </c>
      <c r="H55" s="15">
        <v>10143</v>
      </c>
      <c r="I55" s="15">
        <v>9897</v>
      </c>
      <c r="J55" s="207">
        <v>1.0248560169748409</v>
      </c>
      <c r="K55" s="257">
        <v>0.64321108217042755</v>
      </c>
      <c r="L55" s="256">
        <v>0</v>
      </c>
      <c r="M55" s="190">
        <v>0</v>
      </c>
      <c r="N55" s="190">
        <v>1142877.5447146227</v>
      </c>
      <c r="O55" s="470">
        <f t="shared" si="0"/>
        <v>1142877.5447146227</v>
      </c>
      <c r="P55" s="53"/>
      <c r="Q55" s="53"/>
      <c r="R55" s="120"/>
      <c r="S55" s="120"/>
      <c r="T55" s="121"/>
    </row>
    <row r="56" spans="1:20" s="54" customFormat="1" x14ac:dyDescent="0.25">
      <c r="A56" s="157">
        <v>165</v>
      </c>
      <c r="B56" s="38" t="s">
        <v>32</v>
      </c>
      <c r="C56" s="256">
        <v>16413</v>
      </c>
      <c r="D56" s="255">
        <v>0</v>
      </c>
      <c r="E56" s="186">
        <v>0</v>
      </c>
      <c r="F56" s="186">
        <v>0</v>
      </c>
      <c r="G56" s="207">
        <v>0</v>
      </c>
      <c r="H56" s="15">
        <v>5170</v>
      </c>
      <c r="I56" s="15">
        <v>6974</v>
      </c>
      <c r="J56" s="207">
        <v>0.74132492113564674</v>
      </c>
      <c r="K56" s="257">
        <v>0.35967998633123349</v>
      </c>
      <c r="L56" s="256">
        <v>0</v>
      </c>
      <c r="M56" s="190">
        <v>0</v>
      </c>
      <c r="N56" s="190">
        <v>395706.75307732355</v>
      </c>
      <c r="O56" s="470">
        <f t="shared" si="0"/>
        <v>395706.75307732355</v>
      </c>
      <c r="P56" s="53"/>
      <c r="Q56" s="53"/>
      <c r="R56" s="120"/>
      <c r="S56" s="120"/>
      <c r="T56" s="121"/>
    </row>
    <row r="57" spans="1:20" s="54" customFormat="1" x14ac:dyDescent="0.25">
      <c r="A57" s="157">
        <v>167</v>
      </c>
      <c r="B57" s="38" t="s">
        <v>33</v>
      </c>
      <c r="C57" s="256">
        <v>76850</v>
      </c>
      <c r="D57" s="255">
        <v>0</v>
      </c>
      <c r="E57" s="186">
        <v>0</v>
      </c>
      <c r="F57" s="186">
        <v>5</v>
      </c>
      <c r="G57" s="207">
        <v>6.506180871828237E-5</v>
      </c>
      <c r="H57" s="15">
        <v>35131</v>
      </c>
      <c r="I57" s="15">
        <v>30404</v>
      </c>
      <c r="J57" s="207">
        <v>1.1554729640836732</v>
      </c>
      <c r="K57" s="257">
        <v>0.77382802927925987</v>
      </c>
      <c r="L57" s="256">
        <v>0</v>
      </c>
      <c r="M57" s="190">
        <v>0</v>
      </c>
      <c r="N57" s="190">
        <v>3986185.8918789485</v>
      </c>
      <c r="O57" s="470">
        <f t="shared" si="0"/>
        <v>3986185.8918789485</v>
      </c>
      <c r="P57" s="53"/>
      <c r="Q57" s="53"/>
      <c r="R57" s="120"/>
      <c r="S57" s="120"/>
      <c r="T57" s="121"/>
    </row>
    <row r="58" spans="1:20" s="54" customFormat="1" x14ac:dyDescent="0.25">
      <c r="A58" s="157">
        <v>169</v>
      </c>
      <c r="B58" s="38" t="s">
        <v>312</v>
      </c>
      <c r="C58" s="256">
        <v>5133</v>
      </c>
      <c r="D58" s="255">
        <v>0</v>
      </c>
      <c r="E58" s="186">
        <v>0</v>
      </c>
      <c r="F58" s="186">
        <v>0</v>
      </c>
      <c r="G58" s="207">
        <v>0</v>
      </c>
      <c r="H58" s="15">
        <v>1609</v>
      </c>
      <c r="I58" s="15">
        <v>2190</v>
      </c>
      <c r="J58" s="207">
        <v>0.73470319634703196</v>
      </c>
      <c r="K58" s="257">
        <v>0.35305826154261871</v>
      </c>
      <c r="L58" s="256">
        <v>0</v>
      </c>
      <c r="M58" s="190">
        <v>0</v>
      </c>
      <c r="N58" s="190">
        <v>121474.98722707848</v>
      </c>
      <c r="O58" s="470">
        <f t="shared" si="0"/>
        <v>121474.98722707848</v>
      </c>
      <c r="P58" s="53"/>
      <c r="Q58" s="53"/>
      <c r="R58" s="120"/>
      <c r="S58" s="120"/>
      <c r="T58" s="121"/>
    </row>
    <row r="59" spans="1:20" s="54" customFormat="1" x14ac:dyDescent="0.25">
      <c r="A59" s="157">
        <v>171</v>
      </c>
      <c r="B59" s="38" t="s">
        <v>313</v>
      </c>
      <c r="C59" s="256">
        <v>4767</v>
      </c>
      <c r="D59" s="255">
        <v>0</v>
      </c>
      <c r="E59" s="186">
        <v>0</v>
      </c>
      <c r="F59" s="186">
        <v>0</v>
      </c>
      <c r="G59" s="207">
        <v>0</v>
      </c>
      <c r="H59" s="15">
        <v>1469</v>
      </c>
      <c r="I59" s="15">
        <v>1856</v>
      </c>
      <c r="J59" s="207">
        <v>0.79148706896551724</v>
      </c>
      <c r="K59" s="257">
        <v>0.40984213416110399</v>
      </c>
      <c r="L59" s="256">
        <v>0</v>
      </c>
      <c r="M59" s="190">
        <v>0</v>
      </c>
      <c r="N59" s="190">
        <v>130957.68091118721</v>
      </c>
      <c r="O59" s="470">
        <f t="shared" si="0"/>
        <v>130957.68091118721</v>
      </c>
      <c r="P59" s="53"/>
      <c r="Q59" s="53"/>
      <c r="R59" s="120"/>
      <c r="S59" s="120"/>
      <c r="T59" s="121"/>
    </row>
    <row r="60" spans="1:20" s="54" customFormat="1" x14ac:dyDescent="0.25">
      <c r="A60" s="157">
        <v>172</v>
      </c>
      <c r="B60" s="38" t="s">
        <v>34</v>
      </c>
      <c r="C60" s="256">
        <v>4377</v>
      </c>
      <c r="D60" s="255">
        <v>0.48133333333333334</v>
      </c>
      <c r="E60" s="186">
        <v>0</v>
      </c>
      <c r="F60" s="186">
        <v>0</v>
      </c>
      <c r="G60" s="207">
        <v>0</v>
      </c>
      <c r="H60" s="15">
        <v>1386</v>
      </c>
      <c r="I60" s="15">
        <v>1533</v>
      </c>
      <c r="J60" s="207">
        <v>0.90410958904109584</v>
      </c>
      <c r="K60" s="257">
        <v>0.52246465423668265</v>
      </c>
      <c r="L60" s="256">
        <v>465349.10047999996</v>
      </c>
      <c r="M60" s="190">
        <v>0</v>
      </c>
      <c r="N60" s="190">
        <v>153286.06687054312</v>
      </c>
      <c r="O60" s="470">
        <f t="shared" si="0"/>
        <v>618635.16735054308</v>
      </c>
      <c r="P60" s="53"/>
      <c r="Q60" s="53"/>
      <c r="R60" s="120"/>
      <c r="S60" s="120"/>
      <c r="T60" s="121"/>
    </row>
    <row r="61" spans="1:20" s="54" customFormat="1" x14ac:dyDescent="0.25">
      <c r="A61" s="157">
        <v>176</v>
      </c>
      <c r="B61" s="38" t="s">
        <v>35</v>
      </c>
      <c r="C61" s="256">
        <v>4606</v>
      </c>
      <c r="D61" s="255">
        <v>1.0774333333333335</v>
      </c>
      <c r="E61" s="186">
        <v>0</v>
      </c>
      <c r="F61" s="186">
        <v>0</v>
      </c>
      <c r="G61" s="207">
        <v>0</v>
      </c>
      <c r="H61" s="15">
        <v>1418</v>
      </c>
      <c r="I61" s="15">
        <v>1430</v>
      </c>
      <c r="J61" s="207">
        <v>0.99160839160839165</v>
      </c>
      <c r="K61" s="257">
        <v>0.60996345680397845</v>
      </c>
      <c r="L61" s="256">
        <v>1644227.8264720002</v>
      </c>
      <c r="M61" s="190">
        <v>0</v>
      </c>
      <c r="N61" s="190">
        <v>188320.22744708255</v>
      </c>
      <c r="O61" s="470">
        <f t="shared" si="0"/>
        <v>1832548.0539190827</v>
      </c>
      <c r="P61" s="53"/>
      <c r="Q61" s="53"/>
      <c r="R61" s="120"/>
      <c r="S61" s="120"/>
      <c r="T61" s="121"/>
    </row>
    <row r="62" spans="1:20" s="54" customFormat="1" x14ac:dyDescent="0.25">
      <c r="A62" s="157">
        <v>177</v>
      </c>
      <c r="B62" s="38" t="s">
        <v>36</v>
      </c>
      <c r="C62" s="256">
        <v>1844</v>
      </c>
      <c r="D62" s="255">
        <v>0</v>
      </c>
      <c r="E62" s="186">
        <v>0</v>
      </c>
      <c r="F62" s="186">
        <v>0</v>
      </c>
      <c r="G62" s="207">
        <v>0</v>
      </c>
      <c r="H62" s="15">
        <v>720</v>
      </c>
      <c r="I62" s="15">
        <v>716</v>
      </c>
      <c r="J62" s="207">
        <v>1.005586592178771</v>
      </c>
      <c r="K62" s="257">
        <v>0.62394165737435769</v>
      </c>
      <c r="L62" s="256">
        <v>0</v>
      </c>
      <c r="M62" s="190">
        <v>0</v>
      </c>
      <c r="N62" s="190">
        <v>77121.260337773099</v>
      </c>
      <c r="O62" s="470">
        <f t="shared" si="0"/>
        <v>77121.260337773099</v>
      </c>
      <c r="P62" s="53"/>
      <c r="Q62" s="53"/>
      <c r="R62" s="120"/>
      <c r="S62" s="120"/>
      <c r="T62" s="121"/>
    </row>
    <row r="63" spans="1:20" s="54" customFormat="1" x14ac:dyDescent="0.25">
      <c r="A63" s="157">
        <v>178</v>
      </c>
      <c r="B63" s="38" t="s">
        <v>37</v>
      </c>
      <c r="C63" s="256">
        <v>6116</v>
      </c>
      <c r="D63" s="255">
        <v>0.44240000000000002</v>
      </c>
      <c r="E63" s="186">
        <v>0</v>
      </c>
      <c r="F63" s="186">
        <v>0</v>
      </c>
      <c r="G63" s="207">
        <v>0</v>
      </c>
      <c r="H63" s="15">
        <v>2045</v>
      </c>
      <c r="I63" s="15">
        <v>2324</v>
      </c>
      <c r="J63" s="207">
        <v>0.87994836488812389</v>
      </c>
      <c r="K63" s="257">
        <v>0.49830343008371064</v>
      </c>
      <c r="L63" s="256">
        <v>597639.08019200002</v>
      </c>
      <c r="M63" s="190">
        <v>0</v>
      </c>
      <c r="N63" s="190">
        <v>204282.22186561403</v>
      </c>
      <c r="O63" s="470">
        <f t="shared" si="0"/>
        <v>801921.30205761408</v>
      </c>
      <c r="P63" s="53"/>
      <c r="Q63" s="53"/>
      <c r="R63" s="120"/>
      <c r="S63" s="120"/>
      <c r="T63" s="121"/>
    </row>
    <row r="64" spans="1:20" s="54" customFormat="1" x14ac:dyDescent="0.25">
      <c r="A64" s="157">
        <v>179</v>
      </c>
      <c r="B64" s="38" t="s">
        <v>38</v>
      </c>
      <c r="C64" s="256">
        <v>142400</v>
      </c>
      <c r="D64" s="255">
        <v>0</v>
      </c>
      <c r="E64" s="186">
        <v>0</v>
      </c>
      <c r="F64" s="186">
        <v>14</v>
      </c>
      <c r="G64" s="207">
        <v>9.8314606741573034E-5</v>
      </c>
      <c r="H64" s="15">
        <v>64661</v>
      </c>
      <c r="I64" s="15">
        <v>60380</v>
      </c>
      <c r="J64" s="207">
        <v>1.0709009605829745</v>
      </c>
      <c r="K64" s="257">
        <v>0.68925602577856115</v>
      </c>
      <c r="L64" s="256">
        <v>0</v>
      </c>
      <c r="M64" s="190">
        <v>0</v>
      </c>
      <c r="N64" s="190">
        <v>6578998.3924902221</v>
      </c>
      <c r="O64" s="470">
        <f t="shared" si="0"/>
        <v>6578998.3924902221</v>
      </c>
      <c r="P64" s="53"/>
      <c r="Q64" s="53"/>
      <c r="R64" s="120"/>
      <c r="S64" s="120"/>
      <c r="T64" s="121"/>
    </row>
    <row r="65" spans="1:20" s="54" customFormat="1" x14ac:dyDescent="0.25">
      <c r="A65" s="157">
        <v>181</v>
      </c>
      <c r="B65" s="38" t="s">
        <v>39</v>
      </c>
      <c r="C65" s="256">
        <v>1739</v>
      </c>
      <c r="D65" s="255">
        <v>0</v>
      </c>
      <c r="E65" s="186">
        <v>0</v>
      </c>
      <c r="F65" s="186">
        <v>0</v>
      </c>
      <c r="G65" s="207">
        <v>0</v>
      </c>
      <c r="H65" s="15">
        <v>432</v>
      </c>
      <c r="I65" s="15">
        <v>694</v>
      </c>
      <c r="J65" s="207">
        <v>0.62247838616714701</v>
      </c>
      <c r="K65" s="257">
        <v>0.24083345136273376</v>
      </c>
      <c r="L65" s="256">
        <v>0</v>
      </c>
      <c r="M65" s="190">
        <v>0</v>
      </c>
      <c r="N65" s="190">
        <v>28072.792199783791</v>
      </c>
      <c r="O65" s="470">
        <f t="shared" si="0"/>
        <v>28072.792199783791</v>
      </c>
      <c r="P65" s="53"/>
      <c r="Q65" s="53"/>
      <c r="R65" s="120"/>
      <c r="S65" s="120"/>
      <c r="T65" s="121"/>
    </row>
    <row r="66" spans="1:20" s="54" customFormat="1" x14ac:dyDescent="0.25">
      <c r="A66" s="157">
        <v>182</v>
      </c>
      <c r="B66" s="38" t="s">
        <v>40</v>
      </c>
      <c r="C66" s="256">
        <v>20182</v>
      </c>
      <c r="D66" s="255">
        <v>0</v>
      </c>
      <c r="E66" s="186">
        <v>0</v>
      </c>
      <c r="F66" s="186">
        <v>1</v>
      </c>
      <c r="G66" s="207">
        <v>4.954910316123278E-5</v>
      </c>
      <c r="H66" s="15">
        <v>7540</v>
      </c>
      <c r="I66" s="15">
        <v>7603</v>
      </c>
      <c r="J66" s="207">
        <v>0.9917137971853216</v>
      </c>
      <c r="K66" s="257">
        <v>0.61006886238090829</v>
      </c>
      <c r="L66" s="256">
        <v>0</v>
      </c>
      <c r="M66" s="190">
        <v>0</v>
      </c>
      <c r="N66" s="190">
        <v>825300.82759170712</v>
      </c>
      <c r="O66" s="470">
        <f t="shared" si="0"/>
        <v>825300.82759170712</v>
      </c>
      <c r="P66" s="53"/>
      <c r="Q66" s="53"/>
      <c r="R66" s="120"/>
      <c r="S66" s="120"/>
      <c r="T66" s="121"/>
    </row>
    <row r="67" spans="1:20" s="54" customFormat="1" x14ac:dyDescent="0.25">
      <c r="A67" s="157">
        <v>186</v>
      </c>
      <c r="B67" s="38" t="s">
        <v>314</v>
      </c>
      <c r="C67" s="256">
        <v>43711</v>
      </c>
      <c r="D67" s="255">
        <v>0</v>
      </c>
      <c r="E67" s="186">
        <v>0</v>
      </c>
      <c r="F67" s="186">
        <v>3</v>
      </c>
      <c r="G67" s="207">
        <v>6.8632609640593897E-5</v>
      </c>
      <c r="H67" s="15">
        <v>13321</v>
      </c>
      <c r="I67" s="15">
        <v>20726</v>
      </c>
      <c r="J67" s="207">
        <v>0.6427192897809515</v>
      </c>
      <c r="K67" s="257">
        <v>0.26107435497653825</v>
      </c>
      <c r="L67" s="256">
        <v>0</v>
      </c>
      <c r="M67" s="190">
        <v>0</v>
      </c>
      <c r="N67" s="190">
        <v>764934.3703693354</v>
      </c>
      <c r="O67" s="470">
        <f t="shared" si="0"/>
        <v>764934.3703693354</v>
      </c>
      <c r="P67" s="53"/>
      <c r="Q67" s="53"/>
      <c r="R67" s="120"/>
      <c r="S67" s="120"/>
      <c r="T67" s="121"/>
    </row>
    <row r="68" spans="1:20" s="54" customFormat="1" x14ac:dyDescent="0.25">
      <c r="A68" s="157">
        <v>202</v>
      </c>
      <c r="B68" s="38" t="s">
        <v>315</v>
      </c>
      <c r="C68" s="256">
        <v>33937</v>
      </c>
      <c r="D68" s="255">
        <v>0</v>
      </c>
      <c r="E68" s="186">
        <v>0</v>
      </c>
      <c r="F68" s="186">
        <v>0</v>
      </c>
      <c r="G68" s="207">
        <v>0</v>
      </c>
      <c r="H68" s="15">
        <v>9636</v>
      </c>
      <c r="I68" s="15">
        <v>15178</v>
      </c>
      <c r="J68" s="207">
        <v>0.63486625378837791</v>
      </c>
      <c r="K68" s="257">
        <v>0.25322131898396466</v>
      </c>
      <c r="L68" s="256">
        <v>0</v>
      </c>
      <c r="M68" s="190">
        <v>0</v>
      </c>
      <c r="N68" s="190">
        <v>576027.12461511092</v>
      </c>
      <c r="O68" s="470">
        <f t="shared" si="0"/>
        <v>576027.12461511092</v>
      </c>
      <c r="P68" s="53"/>
      <c r="Q68" s="53"/>
      <c r="R68" s="120"/>
      <c r="S68" s="120"/>
      <c r="T68" s="121"/>
    </row>
    <row r="69" spans="1:20" s="54" customFormat="1" x14ac:dyDescent="0.25">
      <c r="A69" s="157">
        <v>204</v>
      </c>
      <c r="B69" s="38" t="s">
        <v>41</v>
      </c>
      <c r="C69" s="256">
        <v>2893</v>
      </c>
      <c r="D69" s="255">
        <v>0.24099999999999999</v>
      </c>
      <c r="E69" s="186">
        <v>0</v>
      </c>
      <c r="F69" s="186">
        <v>0</v>
      </c>
      <c r="G69" s="207">
        <v>0</v>
      </c>
      <c r="H69" s="15">
        <v>831</v>
      </c>
      <c r="I69" s="15">
        <v>927</v>
      </c>
      <c r="J69" s="207">
        <v>0.8964401294498382</v>
      </c>
      <c r="K69" s="257">
        <v>0.514795194645425</v>
      </c>
      <c r="L69" s="256">
        <v>154000.40743999998</v>
      </c>
      <c r="M69" s="190">
        <v>0</v>
      </c>
      <c r="N69" s="190">
        <v>99827.946448260656</v>
      </c>
      <c r="O69" s="470">
        <f t="shared" si="0"/>
        <v>253828.35388826064</v>
      </c>
      <c r="P69" s="53"/>
      <c r="Q69" s="53"/>
      <c r="R69" s="120"/>
      <c r="S69" s="120"/>
      <c r="T69" s="121"/>
    </row>
    <row r="70" spans="1:20" s="54" customFormat="1" x14ac:dyDescent="0.25">
      <c r="A70" s="157">
        <v>205</v>
      </c>
      <c r="B70" s="38" t="s">
        <v>316</v>
      </c>
      <c r="C70" s="256">
        <v>36709</v>
      </c>
      <c r="D70" s="255">
        <v>0.1089</v>
      </c>
      <c r="E70" s="186">
        <v>0</v>
      </c>
      <c r="F70" s="186">
        <v>2</v>
      </c>
      <c r="G70" s="207">
        <v>5.4482551962733933E-5</v>
      </c>
      <c r="H70" s="15">
        <v>15823</v>
      </c>
      <c r="I70" s="15">
        <v>15079</v>
      </c>
      <c r="J70" s="207">
        <v>1.0493401419192254</v>
      </c>
      <c r="K70" s="257">
        <v>0.66769520711481212</v>
      </c>
      <c r="L70" s="256">
        <v>882992.11888799991</v>
      </c>
      <c r="M70" s="190">
        <v>0</v>
      </c>
      <c r="N70" s="190">
        <v>1642933.677685241</v>
      </c>
      <c r="O70" s="470">
        <f t="shared" si="0"/>
        <v>2525925.7965732408</v>
      </c>
      <c r="P70" s="53"/>
      <c r="Q70" s="53"/>
      <c r="R70" s="120"/>
      <c r="S70" s="120"/>
      <c r="T70" s="121"/>
    </row>
    <row r="71" spans="1:20" s="54" customFormat="1" x14ac:dyDescent="0.25">
      <c r="A71" s="157">
        <v>208</v>
      </c>
      <c r="B71" s="38" t="s">
        <v>42</v>
      </c>
      <c r="C71" s="256">
        <v>12373</v>
      </c>
      <c r="D71" s="255">
        <v>0</v>
      </c>
      <c r="E71" s="186">
        <v>0</v>
      </c>
      <c r="F71" s="186">
        <v>1</v>
      </c>
      <c r="G71" s="207">
        <v>8.0821142810959352E-5</v>
      </c>
      <c r="H71" s="15">
        <v>4518</v>
      </c>
      <c r="I71" s="15">
        <v>5001</v>
      </c>
      <c r="J71" s="207">
        <v>0.90341931613677262</v>
      </c>
      <c r="K71" s="257">
        <v>0.52177438133235943</v>
      </c>
      <c r="L71" s="256">
        <v>0</v>
      </c>
      <c r="M71" s="190">
        <v>0</v>
      </c>
      <c r="N71" s="190">
        <v>432739.94358770072</v>
      </c>
      <c r="O71" s="470">
        <f t="shared" si="0"/>
        <v>432739.94358770072</v>
      </c>
      <c r="P71" s="53"/>
      <c r="Q71" s="53"/>
      <c r="R71" s="120"/>
      <c r="S71" s="120"/>
      <c r="T71" s="121"/>
    </row>
    <row r="72" spans="1:20" s="54" customFormat="1" x14ac:dyDescent="0.25">
      <c r="A72" s="157">
        <v>211</v>
      </c>
      <c r="B72" s="38" t="s">
        <v>43</v>
      </c>
      <c r="C72" s="256">
        <v>31868</v>
      </c>
      <c r="D72" s="255">
        <v>0</v>
      </c>
      <c r="E72" s="186">
        <v>0</v>
      </c>
      <c r="F72" s="186">
        <v>0</v>
      </c>
      <c r="G72" s="207">
        <v>0</v>
      </c>
      <c r="H72" s="15">
        <v>8884</v>
      </c>
      <c r="I72" s="15">
        <v>14165</v>
      </c>
      <c r="J72" s="207">
        <v>0.62717966819625837</v>
      </c>
      <c r="K72" s="257">
        <v>0.24553473339184512</v>
      </c>
      <c r="L72" s="256">
        <v>0</v>
      </c>
      <c r="M72" s="190">
        <v>0</v>
      </c>
      <c r="N72" s="190">
        <v>524489.70023651037</v>
      </c>
      <c r="O72" s="470">
        <f t="shared" si="0"/>
        <v>524489.70023651037</v>
      </c>
      <c r="P72" s="53"/>
      <c r="Q72" s="53"/>
      <c r="R72" s="120"/>
      <c r="S72" s="120"/>
      <c r="T72" s="121"/>
    </row>
    <row r="73" spans="1:20" s="54" customFormat="1" x14ac:dyDescent="0.25">
      <c r="A73" s="157">
        <v>213</v>
      </c>
      <c r="B73" s="38" t="s">
        <v>44</v>
      </c>
      <c r="C73" s="256">
        <v>5356</v>
      </c>
      <c r="D73" s="255">
        <v>0.56253333333333333</v>
      </c>
      <c r="E73" s="186">
        <v>0</v>
      </c>
      <c r="F73" s="186">
        <v>0</v>
      </c>
      <c r="G73" s="207">
        <v>0</v>
      </c>
      <c r="H73" s="15">
        <v>1620</v>
      </c>
      <c r="I73" s="15">
        <v>1885</v>
      </c>
      <c r="J73" s="207">
        <v>0.85941644562334218</v>
      </c>
      <c r="K73" s="257">
        <v>0.47777151081892894</v>
      </c>
      <c r="L73" s="256">
        <v>665495.65444266668</v>
      </c>
      <c r="M73" s="190">
        <v>0</v>
      </c>
      <c r="N73" s="190">
        <v>171526.03052675267</v>
      </c>
      <c r="O73" s="470">
        <f t="shared" ref="O73:O136" si="1">SUM(L73:N73)</f>
        <v>837021.68496941938</v>
      </c>
      <c r="P73" s="53"/>
      <c r="Q73" s="53"/>
      <c r="R73" s="120"/>
      <c r="S73" s="120"/>
      <c r="T73" s="121"/>
    </row>
    <row r="74" spans="1:20" s="54" customFormat="1" x14ac:dyDescent="0.25">
      <c r="A74" s="157">
        <v>214</v>
      </c>
      <c r="B74" s="38" t="s">
        <v>45</v>
      </c>
      <c r="C74" s="256">
        <v>12906</v>
      </c>
      <c r="D74" s="255">
        <v>0</v>
      </c>
      <c r="E74" s="186">
        <v>0</v>
      </c>
      <c r="F74" s="186">
        <v>0</v>
      </c>
      <c r="G74" s="207">
        <v>0</v>
      </c>
      <c r="H74" s="15">
        <v>5552</v>
      </c>
      <c r="I74" s="15">
        <v>5084</v>
      </c>
      <c r="J74" s="207">
        <v>1.0920535011801731</v>
      </c>
      <c r="K74" s="257">
        <v>0.71040856637575978</v>
      </c>
      <c r="L74" s="256">
        <v>0</v>
      </c>
      <c r="M74" s="190">
        <v>0</v>
      </c>
      <c r="N74" s="190">
        <v>614566.76415098156</v>
      </c>
      <c r="O74" s="470">
        <f t="shared" si="1"/>
        <v>614566.76415098156</v>
      </c>
      <c r="P74" s="53"/>
      <c r="Q74" s="53"/>
      <c r="R74" s="120"/>
      <c r="S74" s="120"/>
      <c r="T74" s="121"/>
    </row>
    <row r="75" spans="1:20" s="54" customFormat="1" x14ac:dyDescent="0.25">
      <c r="A75" s="157">
        <v>216</v>
      </c>
      <c r="B75" s="38" t="s">
        <v>46</v>
      </c>
      <c r="C75" s="256">
        <v>1339</v>
      </c>
      <c r="D75" s="255">
        <v>0.94976666666666665</v>
      </c>
      <c r="E75" s="186">
        <v>0</v>
      </c>
      <c r="F75" s="186">
        <v>0</v>
      </c>
      <c r="G75" s="207">
        <v>0</v>
      </c>
      <c r="H75" s="15">
        <v>386</v>
      </c>
      <c r="I75" s="15">
        <v>439</v>
      </c>
      <c r="J75" s="207">
        <v>0.87927107061503418</v>
      </c>
      <c r="K75" s="257">
        <v>0.49762613581062093</v>
      </c>
      <c r="L75" s="256">
        <v>280901.39372533333</v>
      </c>
      <c r="M75" s="190">
        <v>0</v>
      </c>
      <c r="N75" s="190">
        <v>44663.523163853744</v>
      </c>
      <c r="O75" s="470">
        <f t="shared" si="1"/>
        <v>325564.91688918706</v>
      </c>
      <c r="P75" s="53"/>
      <c r="Q75" s="53"/>
      <c r="R75" s="120"/>
      <c r="S75" s="120"/>
      <c r="T75" s="121"/>
    </row>
    <row r="76" spans="1:20" s="54" customFormat="1" x14ac:dyDescent="0.25">
      <c r="A76" s="157">
        <v>217</v>
      </c>
      <c r="B76" s="38" t="s">
        <v>47</v>
      </c>
      <c r="C76" s="256">
        <v>5464</v>
      </c>
      <c r="D76" s="255">
        <v>0</v>
      </c>
      <c r="E76" s="186">
        <v>0</v>
      </c>
      <c r="F76" s="186">
        <v>0</v>
      </c>
      <c r="G76" s="207">
        <v>0</v>
      </c>
      <c r="H76" s="15">
        <v>2086</v>
      </c>
      <c r="I76" s="15">
        <v>2239</v>
      </c>
      <c r="J76" s="207">
        <v>0.93166592228673517</v>
      </c>
      <c r="K76" s="257">
        <v>0.55002098748232187</v>
      </c>
      <c r="L76" s="256">
        <v>0</v>
      </c>
      <c r="M76" s="190">
        <v>0</v>
      </c>
      <c r="N76" s="190">
        <v>201446.24270569635</v>
      </c>
      <c r="O76" s="470">
        <f t="shared" si="1"/>
        <v>201446.24270569635</v>
      </c>
      <c r="P76" s="53"/>
      <c r="Q76" s="53"/>
      <c r="R76" s="120"/>
      <c r="S76" s="120"/>
      <c r="T76" s="121"/>
    </row>
    <row r="77" spans="1:20" s="54" customFormat="1" x14ac:dyDescent="0.25">
      <c r="A77" s="157">
        <v>218</v>
      </c>
      <c r="B77" s="38" t="s">
        <v>317</v>
      </c>
      <c r="C77" s="256">
        <v>1245</v>
      </c>
      <c r="D77" s="255">
        <v>6.2266666666666665E-2</v>
      </c>
      <c r="E77" s="186">
        <v>0</v>
      </c>
      <c r="F77" s="186">
        <v>0</v>
      </c>
      <c r="G77" s="207">
        <v>0</v>
      </c>
      <c r="H77" s="15">
        <v>414</v>
      </c>
      <c r="I77" s="15">
        <v>511</v>
      </c>
      <c r="J77" s="207">
        <v>0.81017612524461835</v>
      </c>
      <c r="K77" s="257">
        <v>0.4285311904402051</v>
      </c>
      <c r="L77" s="256">
        <v>17123.059359999999</v>
      </c>
      <c r="M77" s="190">
        <v>0</v>
      </c>
      <c r="N77" s="190">
        <v>35761.934890532655</v>
      </c>
      <c r="O77" s="470">
        <f t="shared" si="1"/>
        <v>52884.994250532654</v>
      </c>
      <c r="P77" s="53"/>
      <c r="Q77" s="53"/>
      <c r="R77" s="120"/>
      <c r="S77" s="120"/>
      <c r="T77" s="121"/>
    </row>
    <row r="78" spans="1:20" s="54" customFormat="1" x14ac:dyDescent="0.25">
      <c r="A78" s="157">
        <v>224</v>
      </c>
      <c r="B78" s="38" t="s">
        <v>318</v>
      </c>
      <c r="C78" s="256">
        <v>8714</v>
      </c>
      <c r="D78" s="255">
        <v>0</v>
      </c>
      <c r="E78" s="186">
        <v>0</v>
      </c>
      <c r="F78" s="186">
        <v>1</v>
      </c>
      <c r="G78" s="207">
        <v>1.1475786091347258E-4</v>
      </c>
      <c r="H78" s="15">
        <v>2809</v>
      </c>
      <c r="I78" s="15">
        <v>3583</v>
      </c>
      <c r="J78" s="207">
        <v>0.78397990510745186</v>
      </c>
      <c r="K78" s="257">
        <v>0.40233497030303861</v>
      </c>
      <c r="L78" s="256">
        <v>0</v>
      </c>
      <c r="M78" s="190">
        <v>0</v>
      </c>
      <c r="N78" s="190">
        <v>235003.62279972207</v>
      </c>
      <c r="O78" s="470">
        <f t="shared" si="1"/>
        <v>235003.62279972207</v>
      </c>
      <c r="P78" s="53"/>
      <c r="Q78" s="53"/>
      <c r="R78" s="120"/>
      <c r="S78" s="120"/>
      <c r="T78" s="121"/>
    </row>
    <row r="79" spans="1:20" s="54" customFormat="1" x14ac:dyDescent="0.25">
      <c r="A79" s="157">
        <v>226</v>
      </c>
      <c r="B79" s="38" t="s">
        <v>48</v>
      </c>
      <c r="C79" s="256">
        <v>3949</v>
      </c>
      <c r="D79" s="255">
        <v>0.97543333333333337</v>
      </c>
      <c r="E79" s="186">
        <v>0</v>
      </c>
      <c r="F79" s="186">
        <v>0</v>
      </c>
      <c r="G79" s="207">
        <v>0</v>
      </c>
      <c r="H79" s="15">
        <v>1415</v>
      </c>
      <c r="I79" s="15">
        <v>1394</v>
      </c>
      <c r="J79" s="207">
        <v>1.0150645624103301</v>
      </c>
      <c r="K79" s="257">
        <v>0.63341962760591675</v>
      </c>
      <c r="L79" s="256">
        <v>850826.71921866667</v>
      </c>
      <c r="M79" s="190">
        <v>0</v>
      </c>
      <c r="N79" s="190">
        <v>167667.10655413877</v>
      </c>
      <c r="O79" s="470">
        <f t="shared" si="1"/>
        <v>1018493.8257728054</v>
      </c>
      <c r="P79" s="53"/>
      <c r="Q79" s="53"/>
      <c r="R79" s="120"/>
      <c r="S79" s="120"/>
      <c r="T79" s="121"/>
    </row>
    <row r="80" spans="1:20" s="54" customFormat="1" x14ac:dyDescent="0.25">
      <c r="A80" s="157">
        <v>230</v>
      </c>
      <c r="B80" s="38" t="s">
        <v>49</v>
      </c>
      <c r="C80" s="256">
        <v>2342</v>
      </c>
      <c r="D80" s="255">
        <v>0.55879999999999996</v>
      </c>
      <c r="E80" s="186">
        <v>0</v>
      </c>
      <c r="F80" s="186">
        <v>0</v>
      </c>
      <c r="G80" s="207">
        <v>0</v>
      </c>
      <c r="H80" s="15">
        <v>766</v>
      </c>
      <c r="I80" s="15">
        <v>903</v>
      </c>
      <c r="J80" s="207">
        <v>0.84828349944629011</v>
      </c>
      <c r="K80" s="257">
        <v>0.46663856464187686</v>
      </c>
      <c r="L80" s="256">
        <v>289067.77644799999</v>
      </c>
      <c r="M80" s="190">
        <v>0</v>
      </c>
      <c r="N80" s="190">
        <v>73254.909757767207</v>
      </c>
      <c r="O80" s="470">
        <f t="shared" si="1"/>
        <v>362322.68620576721</v>
      </c>
      <c r="P80" s="53"/>
      <c r="Q80" s="53"/>
      <c r="R80" s="120"/>
      <c r="S80" s="120"/>
      <c r="T80" s="121"/>
    </row>
    <row r="81" spans="1:20" s="54" customFormat="1" x14ac:dyDescent="0.25">
      <c r="A81" s="157">
        <v>231</v>
      </c>
      <c r="B81" s="38" t="s">
        <v>319</v>
      </c>
      <c r="C81" s="256">
        <v>1246</v>
      </c>
      <c r="D81" s="255">
        <v>0.40968333333333334</v>
      </c>
      <c r="E81" s="186">
        <v>0</v>
      </c>
      <c r="F81" s="186">
        <v>0</v>
      </c>
      <c r="G81" s="207">
        <v>0</v>
      </c>
      <c r="H81" s="15">
        <v>470</v>
      </c>
      <c r="I81" s="15">
        <v>450</v>
      </c>
      <c r="J81" s="207">
        <v>1.0444444444444445</v>
      </c>
      <c r="K81" s="257">
        <v>0.6627995096400312</v>
      </c>
      <c r="L81" s="256">
        <v>112751.60491466666</v>
      </c>
      <c r="M81" s="190">
        <v>0</v>
      </c>
      <c r="N81" s="190">
        <v>55356.604109439431</v>
      </c>
      <c r="O81" s="470">
        <f t="shared" si="1"/>
        <v>168108.20902410609</v>
      </c>
      <c r="P81" s="53"/>
      <c r="Q81" s="53"/>
      <c r="R81" s="120"/>
      <c r="S81" s="120"/>
      <c r="T81" s="121"/>
    </row>
    <row r="82" spans="1:20" s="54" customFormat="1" x14ac:dyDescent="0.25">
      <c r="A82" s="157">
        <v>232</v>
      </c>
      <c r="B82" s="38" t="s">
        <v>50</v>
      </c>
      <c r="C82" s="256">
        <v>13184</v>
      </c>
      <c r="D82" s="255">
        <v>0</v>
      </c>
      <c r="E82" s="186">
        <v>0</v>
      </c>
      <c r="F82" s="186">
        <v>0</v>
      </c>
      <c r="G82" s="207">
        <v>0</v>
      </c>
      <c r="H82" s="15">
        <v>5381</v>
      </c>
      <c r="I82" s="15">
        <v>5234</v>
      </c>
      <c r="J82" s="207">
        <v>1.0280855941918228</v>
      </c>
      <c r="K82" s="257">
        <v>0.64644065938740947</v>
      </c>
      <c r="L82" s="256">
        <v>0</v>
      </c>
      <c r="M82" s="190">
        <v>0</v>
      </c>
      <c r="N82" s="190">
        <v>571274.81498496258</v>
      </c>
      <c r="O82" s="470">
        <f t="shared" si="1"/>
        <v>571274.81498496258</v>
      </c>
      <c r="P82" s="53"/>
      <c r="Q82" s="53"/>
      <c r="R82" s="120"/>
      <c r="S82" s="120"/>
      <c r="T82" s="121"/>
    </row>
    <row r="83" spans="1:20" s="54" customFormat="1" x14ac:dyDescent="0.25">
      <c r="A83" s="157">
        <v>233</v>
      </c>
      <c r="B83" s="38" t="s">
        <v>51</v>
      </c>
      <c r="C83" s="256">
        <v>15726</v>
      </c>
      <c r="D83" s="255">
        <v>0</v>
      </c>
      <c r="E83" s="186">
        <v>0</v>
      </c>
      <c r="F83" s="186">
        <v>0</v>
      </c>
      <c r="G83" s="207">
        <v>0</v>
      </c>
      <c r="H83" s="15">
        <v>6923</v>
      </c>
      <c r="I83" s="15">
        <v>6392</v>
      </c>
      <c r="J83" s="207">
        <v>1.0830725907384231</v>
      </c>
      <c r="K83" s="257">
        <v>0.7014276559340098</v>
      </c>
      <c r="L83" s="256">
        <v>0</v>
      </c>
      <c r="M83" s="190">
        <v>0</v>
      </c>
      <c r="N83" s="190">
        <v>739384.55779313855</v>
      </c>
      <c r="O83" s="470">
        <f t="shared" si="1"/>
        <v>739384.55779313855</v>
      </c>
      <c r="P83" s="53"/>
      <c r="Q83" s="53"/>
      <c r="R83" s="120"/>
      <c r="S83" s="120"/>
      <c r="T83" s="121"/>
    </row>
    <row r="84" spans="1:20" s="54" customFormat="1" x14ac:dyDescent="0.25">
      <c r="A84" s="157">
        <v>235</v>
      </c>
      <c r="B84" s="38" t="s">
        <v>320</v>
      </c>
      <c r="C84" s="256">
        <v>9797</v>
      </c>
      <c r="D84" s="255">
        <v>0</v>
      </c>
      <c r="E84" s="186">
        <v>0</v>
      </c>
      <c r="F84" s="186">
        <v>3</v>
      </c>
      <c r="G84" s="207">
        <v>3.0621618862917217E-4</v>
      </c>
      <c r="H84" s="15">
        <v>2403</v>
      </c>
      <c r="I84" s="15">
        <v>4164</v>
      </c>
      <c r="J84" s="207">
        <v>0.57708933717579247</v>
      </c>
      <c r="K84" s="257">
        <v>0.19544440237137922</v>
      </c>
      <c r="L84" s="256">
        <v>0</v>
      </c>
      <c r="M84" s="190">
        <v>0</v>
      </c>
      <c r="N84" s="190">
        <v>128346.95333647192</v>
      </c>
      <c r="O84" s="470">
        <f t="shared" si="1"/>
        <v>128346.95333647192</v>
      </c>
      <c r="P84" s="53"/>
      <c r="Q84" s="53"/>
      <c r="R84" s="120"/>
      <c r="S84" s="120"/>
      <c r="T84" s="121"/>
    </row>
    <row r="85" spans="1:20" s="54" customFormat="1" x14ac:dyDescent="0.25">
      <c r="A85" s="157">
        <v>236</v>
      </c>
      <c r="B85" s="38" t="s">
        <v>321</v>
      </c>
      <c r="C85" s="256">
        <v>4261</v>
      </c>
      <c r="D85" s="255">
        <v>7.4399999999999994E-2</v>
      </c>
      <c r="E85" s="186">
        <v>0</v>
      </c>
      <c r="F85" s="186">
        <v>1</v>
      </c>
      <c r="G85" s="207">
        <v>2.3468669326449191E-4</v>
      </c>
      <c r="H85" s="15">
        <v>1681</v>
      </c>
      <c r="I85" s="15">
        <v>1887</v>
      </c>
      <c r="J85" s="207">
        <v>0.89083200847906729</v>
      </c>
      <c r="K85" s="257">
        <v>0.50918707367465399</v>
      </c>
      <c r="L85" s="256">
        <v>70023.024191999997</v>
      </c>
      <c r="M85" s="190">
        <v>0</v>
      </c>
      <c r="N85" s="190">
        <v>145431.37948578378</v>
      </c>
      <c r="O85" s="470">
        <f t="shared" si="1"/>
        <v>215454.40367778379</v>
      </c>
      <c r="P85" s="53"/>
      <c r="Q85" s="53"/>
      <c r="R85" s="120"/>
      <c r="S85" s="120"/>
      <c r="T85" s="121"/>
    </row>
    <row r="86" spans="1:20" s="54" customFormat="1" x14ac:dyDescent="0.25">
      <c r="A86" s="157">
        <v>239</v>
      </c>
      <c r="B86" s="38" t="s">
        <v>52</v>
      </c>
      <c r="C86" s="256">
        <v>2202</v>
      </c>
      <c r="D86" s="255">
        <v>1.0552833333333334</v>
      </c>
      <c r="E86" s="186">
        <v>0</v>
      </c>
      <c r="F86" s="186">
        <v>0</v>
      </c>
      <c r="G86" s="207">
        <v>0</v>
      </c>
      <c r="H86" s="15">
        <v>925</v>
      </c>
      <c r="I86" s="15">
        <v>787</v>
      </c>
      <c r="J86" s="207">
        <v>1.1753494282083863</v>
      </c>
      <c r="K86" s="257">
        <v>0.79370449340397298</v>
      </c>
      <c r="L86" s="256">
        <v>769899.51574800001</v>
      </c>
      <c r="M86" s="190">
        <v>0</v>
      </c>
      <c r="N86" s="190">
        <v>117150.83084869602</v>
      </c>
      <c r="O86" s="470">
        <f t="shared" si="1"/>
        <v>887050.34659669606</v>
      </c>
      <c r="P86" s="53"/>
      <c r="Q86" s="53"/>
      <c r="R86" s="120"/>
      <c r="S86" s="120"/>
      <c r="T86" s="121"/>
    </row>
    <row r="87" spans="1:20" s="54" customFormat="1" x14ac:dyDescent="0.25">
      <c r="A87" s="157">
        <v>240</v>
      </c>
      <c r="B87" s="38" t="s">
        <v>53</v>
      </c>
      <c r="C87" s="256">
        <v>20707</v>
      </c>
      <c r="D87" s="255">
        <v>9.4166666666666669E-3</v>
      </c>
      <c r="E87" s="186">
        <v>0</v>
      </c>
      <c r="F87" s="186">
        <v>9</v>
      </c>
      <c r="G87" s="207">
        <v>4.3463563046312843E-4</v>
      </c>
      <c r="H87" s="15">
        <v>8889</v>
      </c>
      <c r="I87" s="15">
        <v>7411</v>
      </c>
      <c r="J87" s="207">
        <v>1.199433274861692</v>
      </c>
      <c r="K87" s="257">
        <v>0.81778834005727874</v>
      </c>
      <c r="L87" s="256">
        <v>43069.593673333329</v>
      </c>
      <c r="M87" s="190">
        <v>0</v>
      </c>
      <c r="N87" s="190">
        <v>1135082.2098516538</v>
      </c>
      <c r="O87" s="470">
        <f t="shared" si="1"/>
        <v>1178151.8035249871</v>
      </c>
      <c r="P87" s="53"/>
      <c r="Q87" s="53"/>
      <c r="R87" s="120"/>
      <c r="S87" s="120"/>
      <c r="T87" s="121"/>
    </row>
    <row r="88" spans="1:20" s="54" customFormat="1" x14ac:dyDescent="0.25">
      <c r="A88" s="157">
        <v>241</v>
      </c>
      <c r="B88" s="38" t="s">
        <v>54</v>
      </c>
      <c r="C88" s="256">
        <v>8079</v>
      </c>
      <c r="D88" s="255">
        <v>8.0999999999999996E-3</v>
      </c>
      <c r="E88" s="186">
        <v>0</v>
      </c>
      <c r="F88" s="186">
        <v>1</v>
      </c>
      <c r="G88" s="207">
        <v>1.2377769525931428E-4</v>
      </c>
      <c r="H88" s="15">
        <v>2769</v>
      </c>
      <c r="I88" s="15">
        <v>3280</v>
      </c>
      <c r="J88" s="207">
        <v>0.84420731707317076</v>
      </c>
      <c r="K88" s="257">
        <v>0.46256238226875751</v>
      </c>
      <c r="L88" s="256">
        <v>14454.365111999998</v>
      </c>
      <c r="M88" s="190">
        <v>0</v>
      </c>
      <c r="N88" s="190">
        <v>250493.89082999303</v>
      </c>
      <c r="O88" s="470">
        <f t="shared" si="1"/>
        <v>264948.25594199303</v>
      </c>
      <c r="P88" s="53"/>
      <c r="Q88" s="53"/>
      <c r="R88" s="120"/>
      <c r="S88" s="120"/>
      <c r="T88" s="121"/>
    </row>
    <row r="89" spans="1:20" s="54" customFormat="1" x14ac:dyDescent="0.25">
      <c r="A89" s="157">
        <v>244</v>
      </c>
      <c r="B89" s="38" t="s">
        <v>55</v>
      </c>
      <c r="C89" s="256">
        <v>18355</v>
      </c>
      <c r="D89" s="255">
        <v>0</v>
      </c>
      <c r="E89" s="186">
        <v>0</v>
      </c>
      <c r="F89" s="186">
        <v>8</v>
      </c>
      <c r="G89" s="207">
        <v>4.3584854263143557E-4</v>
      </c>
      <c r="H89" s="15">
        <v>6533</v>
      </c>
      <c r="I89" s="15">
        <v>7830</v>
      </c>
      <c r="J89" s="207">
        <v>0.83435504469987232</v>
      </c>
      <c r="K89" s="257">
        <v>0.45271010989545907</v>
      </c>
      <c r="L89" s="256">
        <v>0</v>
      </c>
      <c r="M89" s="190">
        <v>0</v>
      </c>
      <c r="N89" s="190">
        <v>556985.38731980103</v>
      </c>
      <c r="O89" s="470">
        <f t="shared" si="1"/>
        <v>556985.38731980103</v>
      </c>
      <c r="P89" s="53"/>
      <c r="Q89" s="53"/>
      <c r="R89" s="120"/>
      <c r="S89" s="120"/>
      <c r="T89" s="121"/>
    </row>
    <row r="90" spans="1:20" s="54" customFormat="1" x14ac:dyDescent="0.25">
      <c r="A90" s="157">
        <v>245</v>
      </c>
      <c r="B90" s="38" t="s">
        <v>322</v>
      </c>
      <c r="C90" s="256">
        <v>36756</v>
      </c>
      <c r="D90" s="255">
        <v>0</v>
      </c>
      <c r="E90" s="186">
        <v>0</v>
      </c>
      <c r="F90" s="186">
        <v>0</v>
      </c>
      <c r="G90" s="207">
        <v>0</v>
      </c>
      <c r="H90" s="15">
        <v>12028</v>
      </c>
      <c r="I90" s="15">
        <v>16854</v>
      </c>
      <c r="J90" s="207">
        <v>0.71365847869941856</v>
      </c>
      <c r="K90" s="257">
        <v>0.33201354389500531</v>
      </c>
      <c r="L90" s="256">
        <v>0</v>
      </c>
      <c r="M90" s="190">
        <v>0</v>
      </c>
      <c r="N90" s="190">
        <v>817999.92259470478</v>
      </c>
      <c r="O90" s="470">
        <f t="shared" si="1"/>
        <v>817999.92259470478</v>
      </c>
      <c r="P90" s="53"/>
      <c r="Q90" s="53"/>
      <c r="R90" s="120"/>
      <c r="S90" s="120"/>
      <c r="T90" s="121"/>
    </row>
    <row r="91" spans="1:20" s="54" customFormat="1" x14ac:dyDescent="0.25">
      <c r="A91" s="157">
        <v>249</v>
      </c>
      <c r="B91" s="38" t="s">
        <v>56</v>
      </c>
      <c r="C91" s="256">
        <v>9605</v>
      </c>
      <c r="D91" s="255">
        <v>0</v>
      </c>
      <c r="E91" s="186">
        <v>0</v>
      </c>
      <c r="F91" s="186">
        <v>0</v>
      </c>
      <c r="G91" s="207">
        <v>0</v>
      </c>
      <c r="H91" s="15">
        <v>3287</v>
      </c>
      <c r="I91" s="15">
        <v>3414</v>
      </c>
      <c r="J91" s="207">
        <v>0.96280023432923256</v>
      </c>
      <c r="K91" s="257">
        <v>0.58115529952481926</v>
      </c>
      <c r="L91" s="256">
        <v>0</v>
      </c>
      <c r="M91" s="190">
        <v>0</v>
      </c>
      <c r="N91" s="190">
        <v>374161.2355792626</v>
      </c>
      <c r="O91" s="470">
        <f t="shared" si="1"/>
        <v>374161.2355792626</v>
      </c>
      <c r="P91" s="53"/>
      <c r="Q91" s="53"/>
      <c r="R91" s="120"/>
      <c r="S91" s="120"/>
      <c r="T91" s="121"/>
    </row>
    <row r="92" spans="1:20" s="54" customFormat="1" x14ac:dyDescent="0.25">
      <c r="A92" s="157">
        <v>250</v>
      </c>
      <c r="B92" s="38" t="s">
        <v>57</v>
      </c>
      <c r="C92" s="256">
        <v>1865</v>
      </c>
      <c r="D92" s="255">
        <v>0.53744999999999998</v>
      </c>
      <c r="E92" s="186">
        <v>0</v>
      </c>
      <c r="F92" s="186">
        <v>0</v>
      </c>
      <c r="G92" s="207">
        <v>0</v>
      </c>
      <c r="H92" s="15">
        <v>659</v>
      </c>
      <c r="I92" s="15">
        <v>731</v>
      </c>
      <c r="J92" s="207">
        <v>0.90150478796169631</v>
      </c>
      <c r="K92" s="257">
        <v>0.51985985315728311</v>
      </c>
      <c r="L92" s="256">
        <v>221397.79793999999</v>
      </c>
      <c r="M92" s="190">
        <v>0</v>
      </c>
      <c r="N92" s="190">
        <v>64988.174110052467</v>
      </c>
      <c r="O92" s="470">
        <f t="shared" si="1"/>
        <v>286385.97205005249</v>
      </c>
      <c r="P92" s="53"/>
      <c r="Q92" s="53"/>
      <c r="R92" s="120"/>
      <c r="S92" s="120"/>
      <c r="T92" s="121"/>
    </row>
    <row r="93" spans="1:20" s="54" customFormat="1" x14ac:dyDescent="0.25">
      <c r="A93" s="157">
        <v>256</v>
      </c>
      <c r="B93" s="38" t="s">
        <v>58</v>
      </c>
      <c r="C93" s="256">
        <v>1620</v>
      </c>
      <c r="D93" s="255">
        <v>1.2863666666666667</v>
      </c>
      <c r="E93" s="186">
        <v>0</v>
      </c>
      <c r="F93" s="186">
        <v>0</v>
      </c>
      <c r="G93" s="207">
        <v>0</v>
      </c>
      <c r="H93" s="15">
        <v>433</v>
      </c>
      <c r="I93" s="15">
        <v>518</v>
      </c>
      <c r="J93" s="207">
        <v>0.8359073359073359</v>
      </c>
      <c r="K93" s="257">
        <v>0.45426240110292265</v>
      </c>
      <c r="L93" s="256">
        <v>690442.38647999987</v>
      </c>
      <c r="M93" s="190">
        <v>0</v>
      </c>
      <c r="N93" s="190">
        <v>49327.718168404826</v>
      </c>
      <c r="O93" s="470">
        <f t="shared" si="1"/>
        <v>739770.10464840475</v>
      </c>
      <c r="P93" s="53"/>
      <c r="Q93" s="53"/>
      <c r="R93" s="120"/>
      <c r="S93" s="120"/>
      <c r="T93" s="121"/>
    </row>
    <row r="94" spans="1:20" s="54" customFormat="1" x14ac:dyDescent="0.25">
      <c r="A94" s="157">
        <v>257</v>
      </c>
      <c r="B94" s="38" t="s">
        <v>323</v>
      </c>
      <c r="C94" s="256">
        <v>39586</v>
      </c>
      <c r="D94" s="255">
        <v>0</v>
      </c>
      <c r="E94" s="186">
        <v>0</v>
      </c>
      <c r="F94" s="186">
        <v>7</v>
      </c>
      <c r="G94" s="207">
        <v>1.7683019249229527E-4</v>
      </c>
      <c r="H94" s="15">
        <v>10860</v>
      </c>
      <c r="I94" s="15">
        <v>18387</v>
      </c>
      <c r="J94" s="207">
        <v>0.59063468755098714</v>
      </c>
      <c r="K94" s="257">
        <v>0.20898975274657389</v>
      </c>
      <c r="L94" s="256">
        <v>0</v>
      </c>
      <c r="M94" s="190">
        <v>0</v>
      </c>
      <c r="N94" s="190">
        <v>554543.77164970024</v>
      </c>
      <c r="O94" s="470">
        <f t="shared" si="1"/>
        <v>554543.77164970024</v>
      </c>
      <c r="P94" s="53"/>
      <c r="Q94" s="53"/>
      <c r="R94" s="120"/>
      <c r="S94" s="120"/>
      <c r="T94" s="121"/>
    </row>
    <row r="95" spans="1:20" s="54" customFormat="1" x14ac:dyDescent="0.25">
      <c r="A95" s="157">
        <v>260</v>
      </c>
      <c r="B95" s="38" t="s">
        <v>59</v>
      </c>
      <c r="C95" s="256">
        <v>10136</v>
      </c>
      <c r="D95" s="255">
        <v>0.59483333333333333</v>
      </c>
      <c r="E95" s="186">
        <v>0</v>
      </c>
      <c r="F95" s="186">
        <v>1</v>
      </c>
      <c r="G95" s="207">
        <v>9.8658247829518548E-5</v>
      </c>
      <c r="H95" s="15">
        <v>3428</v>
      </c>
      <c r="I95" s="15">
        <v>3429</v>
      </c>
      <c r="J95" s="207">
        <v>0.99970836978710997</v>
      </c>
      <c r="K95" s="257">
        <v>0.61806343498269678</v>
      </c>
      <c r="L95" s="256">
        <v>1331736.4696533333</v>
      </c>
      <c r="M95" s="190">
        <v>0</v>
      </c>
      <c r="N95" s="190">
        <v>419922.2361872787</v>
      </c>
      <c r="O95" s="470">
        <f t="shared" si="1"/>
        <v>1751658.7058406121</v>
      </c>
      <c r="P95" s="53"/>
      <c r="Q95" s="53"/>
      <c r="R95" s="120"/>
      <c r="S95" s="120"/>
      <c r="T95" s="121"/>
    </row>
    <row r="96" spans="1:20" s="54" customFormat="1" x14ac:dyDescent="0.25">
      <c r="A96" s="157">
        <v>261</v>
      </c>
      <c r="B96" s="38" t="s">
        <v>60</v>
      </c>
      <c r="C96" s="256">
        <v>6453</v>
      </c>
      <c r="D96" s="255">
        <v>1.5701833333333333</v>
      </c>
      <c r="E96" s="186">
        <v>0</v>
      </c>
      <c r="F96" s="186">
        <v>18</v>
      </c>
      <c r="G96" s="207">
        <v>2.7894002789400278E-3</v>
      </c>
      <c r="H96" s="15">
        <v>3393</v>
      </c>
      <c r="I96" s="15">
        <v>3107</v>
      </c>
      <c r="J96" s="207">
        <v>1.0920502092050208</v>
      </c>
      <c r="K96" s="257">
        <v>0.71040527440060752</v>
      </c>
      <c r="L96" s="256">
        <v>6714128.9306519981</v>
      </c>
      <c r="M96" s="190">
        <v>0</v>
      </c>
      <c r="N96" s="190">
        <v>307281.95814944833</v>
      </c>
      <c r="O96" s="470">
        <f t="shared" si="1"/>
        <v>7021410.8888014462</v>
      </c>
      <c r="P96" s="53"/>
      <c r="Q96" s="53"/>
      <c r="R96" s="120"/>
      <c r="S96" s="120"/>
      <c r="T96" s="121"/>
    </row>
    <row r="97" spans="1:20" s="54" customFormat="1" x14ac:dyDescent="0.25">
      <c r="A97" s="157">
        <v>263</v>
      </c>
      <c r="B97" s="38" t="s">
        <v>61</v>
      </c>
      <c r="C97" s="256">
        <v>7998</v>
      </c>
      <c r="D97" s="255">
        <v>0.3081666666666667</v>
      </c>
      <c r="E97" s="186">
        <v>0</v>
      </c>
      <c r="F97" s="186">
        <v>0</v>
      </c>
      <c r="G97" s="207">
        <v>0</v>
      </c>
      <c r="H97" s="15">
        <v>2479</v>
      </c>
      <c r="I97" s="15">
        <v>2927</v>
      </c>
      <c r="J97" s="207">
        <v>0.84694226170140074</v>
      </c>
      <c r="K97" s="257">
        <v>0.4652973268969875</v>
      </c>
      <c r="L97" s="256">
        <v>544406.69096000004</v>
      </c>
      <c r="M97" s="190">
        <v>0</v>
      </c>
      <c r="N97" s="190">
        <v>249448.66081559678</v>
      </c>
      <c r="O97" s="470">
        <f t="shared" si="1"/>
        <v>793855.35177559685</v>
      </c>
      <c r="P97" s="53"/>
      <c r="Q97" s="53"/>
      <c r="R97" s="120"/>
      <c r="S97" s="120"/>
      <c r="T97" s="121"/>
    </row>
    <row r="98" spans="1:20" s="54" customFormat="1" x14ac:dyDescent="0.25">
      <c r="A98" s="157">
        <v>265</v>
      </c>
      <c r="B98" s="38" t="s">
        <v>62</v>
      </c>
      <c r="C98" s="256">
        <v>1096</v>
      </c>
      <c r="D98" s="255">
        <v>1.1837666666666666</v>
      </c>
      <c r="E98" s="186">
        <v>0</v>
      </c>
      <c r="F98" s="186">
        <v>0</v>
      </c>
      <c r="G98" s="207">
        <v>0</v>
      </c>
      <c r="H98" s="15">
        <v>222</v>
      </c>
      <c r="I98" s="15">
        <v>333</v>
      </c>
      <c r="J98" s="207">
        <v>0.66666666666666663</v>
      </c>
      <c r="K98" s="257">
        <v>0.28502173186225338</v>
      </c>
      <c r="L98" s="256">
        <v>429857.30691199994</v>
      </c>
      <c r="M98" s="190">
        <v>0</v>
      </c>
      <c r="N98" s="190">
        <v>20939.087328652622</v>
      </c>
      <c r="O98" s="470">
        <f t="shared" si="1"/>
        <v>450796.39424065256</v>
      </c>
      <c r="P98" s="53"/>
      <c r="Q98" s="53"/>
      <c r="R98" s="120"/>
      <c r="S98" s="120"/>
      <c r="T98" s="121"/>
    </row>
    <row r="99" spans="1:20" s="54" customFormat="1" x14ac:dyDescent="0.25">
      <c r="A99" s="157">
        <v>271</v>
      </c>
      <c r="B99" s="38" t="s">
        <v>324</v>
      </c>
      <c r="C99" s="256">
        <v>7103</v>
      </c>
      <c r="D99" s="255">
        <v>0</v>
      </c>
      <c r="E99" s="186">
        <v>0</v>
      </c>
      <c r="F99" s="186">
        <v>0</v>
      </c>
      <c r="G99" s="207">
        <v>0</v>
      </c>
      <c r="H99" s="15">
        <v>2329</v>
      </c>
      <c r="I99" s="15">
        <v>2748</v>
      </c>
      <c r="J99" s="207">
        <v>0.84752547307132464</v>
      </c>
      <c r="K99" s="257">
        <v>0.46588053826691139</v>
      </c>
      <c r="L99" s="256">
        <v>0</v>
      </c>
      <c r="M99" s="190">
        <v>0</v>
      </c>
      <c r="N99" s="190">
        <v>221812.2885256607</v>
      </c>
      <c r="O99" s="470">
        <f t="shared" si="1"/>
        <v>221812.2885256607</v>
      </c>
      <c r="P99" s="53"/>
      <c r="Q99" s="53"/>
      <c r="R99" s="120"/>
      <c r="S99" s="120"/>
      <c r="T99" s="121"/>
    </row>
    <row r="100" spans="1:20" s="54" customFormat="1" x14ac:dyDescent="0.25">
      <c r="A100" s="157">
        <v>272</v>
      </c>
      <c r="B100" s="38" t="s">
        <v>325</v>
      </c>
      <c r="C100" s="256">
        <v>47681</v>
      </c>
      <c r="D100" s="255">
        <v>0</v>
      </c>
      <c r="E100" s="186">
        <v>0</v>
      </c>
      <c r="F100" s="186">
        <v>0</v>
      </c>
      <c r="G100" s="207">
        <v>0</v>
      </c>
      <c r="H100" s="15">
        <v>21040</v>
      </c>
      <c r="I100" s="15">
        <v>20034</v>
      </c>
      <c r="J100" s="207">
        <v>1.0502146351202954</v>
      </c>
      <c r="K100" s="257">
        <v>0.66856970031588214</v>
      </c>
      <c r="L100" s="256">
        <v>0</v>
      </c>
      <c r="M100" s="190">
        <v>0</v>
      </c>
      <c r="N100" s="190">
        <v>2136787.1581674484</v>
      </c>
      <c r="O100" s="470">
        <f t="shared" si="1"/>
        <v>2136787.1581674484</v>
      </c>
      <c r="P100" s="53"/>
      <c r="Q100" s="53"/>
      <c r="R100" s="120"/>
      <c r="S100" s="120"/>
      <c r="T100" s="121"/>
    </row>
    <row r="101" spans="1:20" s="54" customFormat="1" x14ac:dyDescent="0.25">
      <c r="A101" s="157">
        <v>273</v>
      </c>
      <c r="B101" s="38" t="s">
        <v>63</v>
      </c>
      <c r="C101" s="256">
        <v>3846</v>
      </c>
      <c r="D101" s="255">
        <v>1.7158500000000001</v>
      </c>
      <c r="E101" s="186">
        <v>0</v>
      </c>
      <c r="F101" s="186">
        <v>3</v>
      </c>
      <c r="G101" s="207">
        <v>7.8003120124804995E-4</v>
      </c>
      <c r="H101" s="15">
        <v>1519</v>
      </c>
      <c r="I101" s="15">
        <v>1626</v>
      </c>
      <c r="J101" s="207">
        <v>0.93419434194341944</v>
      </c>
      <c r="K101" s="257">
        <v>0.55254940713900624</v>
      </c>
      <c r="L101" s="256">
        <v>4372866.7860240005</v>
      </c>
      <c r="M101" s="190">
        <v>0</v>
      </c>
      <c r="N101" s="190">
        <v>142445.78948098913</v>
      </c>
      <c r="O101" s="470">
        <f t="shared" si="1"/>
        <v>4515312.5755049894</v>
      </c>
      <c r="P101" s="53"/>
      <c r="Q101" s="53"/>
      <c r="R101" s="120"/>
      <c r="S101" s="120"/>
      <c r="T101" s="121"/>
    </row>
    <row r="102" spans="1:20" s="54" customFormat="1" x14ac:dyDescent="0.25">
      <c r="A102" s="157">
        <v>275</v>
      </c>
      <c r="B102" s="38" t="s">
        <v>64</v>
      </c>
      <c r="C102" s="256">
        <v>2627</v>
      </c>
      <c r="D102" s="255">
        <v>0.23499999999999999</v>
      </c>
      <c r="E102" s="186">
        <v>0</v>
      </c>
      <c r="F102" s="186">
        <v>0</v>
      </c>
      <c r="G102" s="207">
        <v>0</v>
      </c>
      <c r="H102" s="15">
        <v>776</v>
      </c>
      <c r="I102" s="15">
        <v>997</v>
      </c>
      <c r="J102" s="207">
        <v>0.77833500501504516</v>
      </c>
      <c r="K102" s="257">
        <v>0.39669007021063191</v>
      </c>
      <c r="L102" s="256">
        <v>136359.16359999997</v>
      </c>
      <c r="M102" s="190">
        <v>0</v>
      </c>
      <c r="N102" s="190">
        <v>69852.285712136407</v>
      </c>
      <c r="O102" s="470">
        <f t="shared" si="1"/>
        <v>206211.44931213639</v>
      </c>
      <c r="P102" s="53"/>
      <c r="Q102" s="53"/>
      <c r="R102" s="120"/>
      <c r="S102" s="120"/>
      <c r="T102" s="121"/>
    </row>
    <row r="103" spans="1:20" s="54" customFormat="1" x14ac:dyDescent="0.25">
      <c r="A103" s="157">
        <v>276</v>
      </c>
      <c r="B103" s="38" t="s">
        <v>65</v>
      </c>
      <c r="C103" s="256">
        <v>14821</v>
      </c>
      <c r="D103" s="255">
        <v>0</v>
      </c>
      <c r="E103" s="186">
        <v>0</v>
      </c>
      <c r="F103" s="186">
        <v>0</v>
      </c>
      <c r="G103" s="207">
        <v>0</v>
      </c>
      <c r="H103" s="15">
        <v>3374</v>
      </c>
      <c r="I103" s="15">
        <v>6576</v>
      </c>
      <c r="J103" s="207">
        <v>0.51307785888077861</v>
      </c>
      <c r="K103" s="257">
        <v>0.13143292407636537</v>
      </c>
      <c r="L103" s="256">
        <v>0</v>
      </c>
      <c r="M103" s="190">
        <v>0</v>
      </c>
      <c r="N103" s="190">
        <v>130572.25265933141</v>
      </c>
      <c r="O103" s="470">
        <f t="shared" si="1"/>
        <v>130572.25265933141</v>
      </c>
      <c r="P103" s="53"/>
      <c r="Q103" s="53"/>
      <c r="R103" s="120"/>
      <c r="S103" s="120"/>
      <c r="T103" s="121"/>
    </row>
    <row r="104" spans="1:20" s="54" customFormat="1" x14ac:dyDescent="0.25">
      <c r="A104" s="157">
        <v>280</v>
      </c>
      <c r="B104" s="38" t="s">
        <v>66</v>
      </c>
      <c r="C104" s="256">
        <v>2077</v>
      </c>
      <c r="D104" s="255">
        <v>0.34433333333333332</v>
      </c>
      <c r="E104" s="186">
        <v>0</v>
      </c>
      <c r="F104" s="186">
        <v>0</v>
      </c>
      <c r="G104" s="207">
        <v>0</v>
      </c>
      <c r="H104" s="15">
        <v>711</v>
      </c>
      <c r="I104" s="15">
        <v>931</v>
      </c>
      <c r="J104" s="207">
        <v>0.76369495166487644</v>
      </c>
      <c r="K104" s="257">
        <v>0.38205001686046319</v>
      </c>
      <c r="L104" s="256">
        <v>157969.03202666665</v>
      </c>
      <c r="M104" s="190">
        <v>0</v>
      </c>
      <c r="N104" s="190">
        <v>53189.50383283577</v>
      </c>
      <c r="O104" s="470">
        <f t="shared" si="1"/>
        <v>211158.53585950242</v>
      </c>
      <c r="P104" s="53"/>
      <c r="Q104" s="53"/>
      <c r="R104" s="120"/>
      <c r="S104" s="120"/>
      <c r="T104" s="121"/>
    </row>
    <row r="105" spans="1:20" s="54" customFormat="1" x14ac:dyDescent="0.25">
      <c r="A105" s="157">
        <v>284</v>
      </c>
      <c r="B105" s="38" t="s">
        <v>67</v>
      </c>
      <c r="C105" s="256">
        <v>2308</v>
      </c>
      <c r="D105" s="255">
        <v>0</v>
      </c>
      <c r="E105" s="186">
        <v>0</v>
      </c>
      <c r="F105" s="186">
        <v>0</v>
      </c>
      <c r="G105" s="207">
        <v>0</v>
      </c>
      <c r="H105" s="15">
        <v>932</v>
      </c>
      <c r="I105" s="15">
        <v>903</v>
      </c>
      <c r="J105" s="207">
        <v>1.0321151716500554</v>
      </c>
      <c r="K105" s="257">
        <v>0.65047023684564209</v>
      </c>
      <c r="L105" s="256">
        <v>0</v>
      </c>
      <c r="M105" s="190">
        <v>0</v>
      </c>
      <c r="N105" s="190">
        <v>100631.1541040619</v>
      </c>
      <c r="O105" s="470">
        <f t="shared" si="1"/>
        <v>100631.1541040619</v>
      </c>
      <c r="P105" s="53"/>
      <c r="Q105" s="53"/>
      <c r="R105" s="120"/>
      <c r="S105" s="120"/>
      <c r="T105" s="121"/>
    </row>
    <row r="106" spans="1:20" s="54" customFormat="1" x14ac:dyDescent="0.25">
      <c r="A106" s="157">
        <v>285</v>
      </c>
      <c r="B106" s="38" t="s">
        <v>68</v>
      </c>
      <c r="C106" s="256">
        <v>52126</v>
      </c>
      <c r="D106" s="255">
        <v>0</v>
      </c>
      <c r="E106" s="186">
        <v>0</v>
      </c>
      <c r="F106" s="186">
        <v>2</v>
      </c>
      <c r="G106" s="207">
        <v>3.8368568468710435E-5</v>
      </c>
      <c r="H106" s="15">
        <v>22087</v>
      </c>
      <c r="I106" s="15">
        <v>19924</v>
      </c>
      <c r="J106" s="207">
        <v>1.1085625376430435</v>
      </c>
      <c r="K106" s="257">
        <v>0.72691760283863016</v>
      </c>
      <c r="L106" s="256">
        <v>0</v>
      </c>
      <c r="M106" s="190">
        <v>0</v>
      </c>
      <c r="N106" s="190">
        <v>2539854.3059019181</v>
      </c>
      <c r="O106" s="470">
        <f t="shared" si="1"/>
        <v>2539854.3059019181</v>
      </c>
      <c r="P106" s="53"/>
      <c r="Q106" s="53"/>
      <c r="R106" s="120"/>
      <c r="S106" s="120"/>
      <c r="T106" s="121"/>
    </row>
    <row r="107" spans="1:20" s="54" customFormat="1" x14ac:dyDescent="0.25">
      <c r="A107" s="157">
        <v>286</v>
      </c>
      <c r="B107" s="38" t="s">
        <v>69</v>
      </c>
      <c r="C107" s="256">
        <v>82113</v>
      </c>
      <c r="D107" s="255">
        <v>0</v>
      </c>
      <c r="E107" s="186">
        <v>0</v>
      </c>
      <c r="F107" s="186">
        <v>1</v>
      </c>
      <c r="G107" s="207">
        <v>1.217833960517823E-5</v>
      </c>
      <c r="H107" s="15">
        <v>31427</v>
      </c>
      <c r="I107" s="15">
        <v>32407</v>
      </c>
      <c r="J107" s="207">
        <v>0.96975961983522074</v>
      </c>
      <c r="K107" s="257">
        <v>0.58811468503080744</v>
      </c>
      <c r="L107" s="256">
        <v>0</v>
      </c>
      <c r="M107" s="190">
        <v>0</v>
      </c>
      <c r="N107" s="190">
        <v>3237003.4516735822</v>
      </c>
      <c r="O107" s="470">
        <f t="shared" si="1"/>
        <v>3237003.4516735822</v>
      </c>
      <c r="P107" s="53"/>
      <c r="Q107" s="53"/>
      <c r="R107" s="120"/>
      <c r="S107" s="120"/>
      <c r="T107" s="121"/>
    </row>
    <row r="108" spans="1:20" s="54" customFormat="1" x14ac:dyDescent="0.25">
      <c r="A108" s="157">
        <v>287</v>
      </c>
      <c r="B108" s="38" t="s">
        <v>326</v>
      </c>
      <c r="C108" s="256">
        <v>6486</v>
      </c>
      <c r="D108" s="255">
        <v>0.48620000000000002</v>
      </c>
      <c r="E108" s="186">
        <v>0</v>
      </c>
      <c r="F108" s="186">
        <v>0</v>
      </c>
      <c r="G108" s="207">
        <v>0</v>
      </c>
      <c r="H108" s="15">
        <v>2394</v>
      </c>
      <c r="I108" s="15">
        <v>2568</v>
      </c>
      <c r="J108" s="207">
        <v>0.93224299065420557</v>
      </c>
      <c r="K108" s="257">
        <v>0.55059805584979227</v>
      </c>
      <c r="L108" s="256">
        <v>696543.5780160001</v>
      </c>
      <c r="M108" s="190">
        <v>0</v>
      </c>
      <c r="N108" s="190">
        <v>239376.12771590467</v>
      </c>
      <c r="O108" s="470">
        <f t="shared" si="1"/>
        <v>935919.70573190483</v>
      </c>
      <c r="P108" s="53"/>
      <c r="Q108" s="53"/>
      <c r="R108" s="120"/>
      <c r="S108" s="120"/>
      <c r="T108" s="121"/>
    </row>
    <row r="109" spans="1:20" s="54" customFormat="1" x14ac:dyDescent="0.25">
      <c r="A109" s="157">
        <v>288</v>
      </c>
      <c r="B109" s="38" t="s">
        <v>327</v>
      </c>
      <c r="C109" s="256">
        <v>6428</v>
      </c>
      <c r="D109" s="255">
        <v>0</v>
      </c>
      <c r="E109" s="186">
        <v>0</v>
      </c>
      <c r="F109" s="186">
        <v>0</v>
      </c>
      <c r="G109" s="207">
        <v>0</v>
      </c>
      <c r="H109" s="15">
        <v>2397</v>
      </c>
      <c r="I109" s="15">
        <v>2875</v>
      </c>
      <c r="J109" s="207">
        <v>0.83373913043478265</v>
      </c>
      <c r="K109" s="257">
        <v>0.4520941956303694</v>
      </c>
      <c r="L109" s="256">
        <v>0</v>
      </c>
      <c r="M109" s="190">
        <v>0</v>
      </c>
      <c r="N109" s="190">
        <v>194793.30164199031</v>
      </c>
      <c r="O109" s="470">
        <f t="shared" si="1"/>
        <v>194793.30164199031</v>
      </c>
      <c r="P109" s="53"/>
      <c r="Q109" s="53"/>
      <c r="R109" s="120"/>
      <c r="S109" s="120"/>
      <c r="T109" s="121"/>
    </row>
    <row r="110" spans="1:20" s="54" customFormat="1" x14ac:dyDescent="0.25">
      <c r="A110" s="157">
        <v>290</v>
      </c>
      <c r="B110" s="38" t="s">
        <v>70</v>
      </c>
      <c r="C110" s="256">
        <v>8190</v>
      </c>
      <c r="D110" s="255">
        <v>1.3105500000000001</v>
      </c>
      <c r="E110" s="186">
        <v>0</v>
      </c>
      <c r="F110" s="186">
        <v>0</v>
      </c>
      <c r="G110" s="207">
        <v>0</v>
      </c>
      <c r="H110" s="15">
        <v>2732</v>
      </c>
      <c r="I110" s="15">
        <v>2810</v>
      </c>
      <c r="J110" s="207">
        <v>0.9722419928825623</v>
      </c>
      <c r="K110" s="257">
        <v>0.590597058078149</v>
      </c>
      <c r="L110" s="256">
        <v>3556191.5789400004</v>
      </c>
      <c r="M110" s="190">
        <v>0</v>
      </c>
      <c r="N110" s="190">
        <v>324223.43337639252</v>
      </c>
      <c r="O110" s="470">
        <f t="shared" si="1"/>
        <v>3880415.0123163927</v>
      </c>
      <c r="P110" s="53"/>
      <c r="Q110" s="53"/>
      <c r="R110" s="120"/>
      <c r="S110" s="120"/>
      <c r="T110" s="121"/>
    </row>
    <row r="111" spans="1:20" s="54" customFormat="1" x14ac:dyDescent="0.25">
      <c r="A111" s="157">
        <v>291</v>
      </c>
      <c r="B111" s="38" t="s">
        <v>71</v>
      </c>
      <c r="C111" s="256">
        <v>2206</v>
      </c>
      <c r="D111" s="255">
        <v>0.70821666666666672</v>
      </c>
      <c r="E111" s="186">
        <v>0</v>
      </c>
      <c r="F111" s="186">
        <v>0</v>
      </c>
      <c r="G111" s="207">
        <v>0</v>
      </c>
      <c r="H111" s="15">
        <v>583</v>
      </c>
      <c r="I111" s="15">
        <v>704</v>
      </c>
      <c r="J111" s="207">
        <v>0.828125</v>
      </c>
      <c r="K111" s="257">
        <v>0.44648006519558675</v>
      </c>
      <c r="L111" s="256">
        <v>345086.55951733334</v>
      </c>
      <c r="M111" s="190">
        <v>0</v>
      </c>
      <c r="N111" s="190">
        <v>66020.19464675276</v>
      </c>
      <c r="O111" s="470">
        <f t="shared" si="1"/>
        <v>411106.75416408607</v>
      </c>
      <c r="P111" s="53"/>
      <c r="Q111" s="53"/>
      <c r="R111" s="120"/>
      <c r="S111" s="120"/>
      <c r="T111" s="121"/>
    </row>
    <row r="112" spans="1:20" s="54" customFormat="1" x14ac:dyDescent="0.25">
      <c r="A112" s="157">
        <v>297</v>
      </c>
      <c r="B112" s="38" t="s">
        <v>72</v>
      </c>
      <c r="C112" s="256">
        <v>119282</v>
      </c>
      <c r="D112" s="255">
        <v>0</v>
      </c>
      <c r="E112" s="186">
        <v>0</v>
      </c>
      <c r="F112" s="186">
        <v>1</v>
      </c>
      <c r="G112" s="207">
        <v>8.3834945758790091E-6</v>
      </c>
      <c r="H112" s="15">
        <v>52932</v>
      </c>
      <c r="I112" s="15">
        <v>50874</v>
      </c>
      <c r="J112" s="207">
        <v>1.0404528835947635</v>
      </c>
      <c r="K112" s="257">
        <v>0.65880794879035021</v>
      </c>
      <c r="L112" s="256">
        <v>0</v>
      </c>
      <c r="M112" s="190">
        <v>0</v>
      </c>
      <c r="N112" s="190">
        <v>5267480.8109823354</v>
      </c>
      <c r="O112" s="470">
        <f t="shared" si="1"/>
        <v>5267480.8109823354</v>
      </c>
      <c r="P112" s="53"/>
      <c r="Q112" s="53"/>
      <c r="R112" s="120"/>
      <c r="S112" s="120"/>
      <c r="T112" s="121"/>
    </row>
    <row r="113" spans="1:20" s="54" customFormat="1" x14ac:dyDescent="0.25">
      <c r="A113" s="157">
        <v>300</v>
      </c>
      <c r="B113" s="38" t="s">
        <v>73</v>
      </c>
      <c r="C113" s="256">
        <v>3551</v>
      </c>
      <c r="D113" s="255">
        <v>0</v>
      </c>
      <c r="E113" s="186">
        <v>0</v>
      </c>
      <c r="F113" s="186">
        <v>0</v>
      </c>
      <c r="G113" s="207">
        <v>0</v>
      </c>
      <c r="H113" s="15">
        <v>1306</v>
      </c>
      <c r="I113" s="15">
        <v>1379</v>
      </c>
      <c r="J113" s="207">
        <v>0.94706308919506887</v>
      </c>
      <c r="K113" s="257">
        <v>0.56541815439065557</v>
      </c>
      <c r="L113" s="256">
        <v>0</v>
      </c>
      <c r="M113" s="190">
        <v>0</v>
      </c>
      <c r="N113" s="190">
        <v>134582.82503414885</v>
      </c>
      <c r="O113" s="470">
        <f t="shared" si="1"/>
        <v>134582.82503414885</v>
      </c>
      <c r="P113" s="53"/>
      <c r="Q113" s="53"/>
      <c r="R113" s="120"/>
      <c r="S113" s="120"/>
      <c r="T113" s="121"/>
    </row>
    <row r="114" spans="1:20" s="54" customFormat="1" x14ac:dyDescent="0.25">
      <c r="A114" s="157">
        <v>301</v>
      </c>
      <c r="B114" s="38" t="s">
        <v>74</v>
      </c>
      <c r="C114" s="256">
        <v>20678</v>
      </c>
      <c r="D114" s="255">
        <v>0</v>
      </c>
      <c r="E114" s="186">
        <v>0</v>
      </c>
      <c r="F114" s="186">
        <v>0</v>
      </c>
      <c r="G114" s="207">
        <v>0</v>
      </c>
      <c r="H114" s="15">
        <v>7267</v>
      </c>
      <c r="I114" s="15">
        <v>8121</v>
      </c>
      <c r="J114" s="207">
        <v>0.89484053687969467</v>
      </c>
      <c r="K114" s="257">
        <v>0.51319560207528148</v>
      </c>
      <c r="L114" s="256">
        <v>0</v>
      </c>
      <c r="M114" s="190">
        <v>0</v>
      </c>
      <c r="N114" s="190">
        <v>711312.88596054027</v>
      </c>
      <c r="O114" s="470">
        <f t="shared" si="1"/>
        <v>711312.88596054027</v>
      </c>
      <c r="P114" s="53"/>
      <c r="Q114" s="53"/>
      <c r="R114" s="120"/>
      <c r="S114" s="120"/>
      <c r="T114" s="121"/>
    </row>
    <row r="115" spans="1:20" s="114" customFormat="1" x14ac:dyDescent="0.25">
      <c r="A115" s="153">
        <v>304</v>
      </c>
      <c r="B115" s="38" t="s">
        <v>328</v>
      </c>
      <c r="C115" s="256">
        <v>949</v>
      </c>
      <c r="D115" s="255">
        <v>0.54339999999999999</v>
      </c>
      <c r="E115" s="186">
        <v>0</v>
      </c>
      <c r="F115" s="186">
        <v>0</v>
      </c>
      <c r="G115" s="207">
        <v>0</v>
      </c>
      <c r="H115" s="15">
        <v>279</v>
      </c>
      <c r="I115" s="15">
        <v>348</v>
      </c>
      <c r="J115" s="207">
        <v>0.80172413793103448</v>
      </c>
      <c r="K115" s="257">
        <v>0.42007920312662123</v>
      </c>
      <c r="L115" s="256">
        <v>113904.856208</v>
      </c>
      <c r="M115" s="190">
        <v>0</v>
      </c>
      <c r="N115" s="190">
        <v>26721.855627312973</v>
      </c>
      <c r="O115" s="470">
        <f t="shared" si="1"/>
        <v>140626.71183531298</v>
      </c>
      <c r="P115" s="69"/>
      <c r="Q115" s="69"/>
      <c r="R115" s="119"/>
      <c r="S115" s="120"/>
      <c r="T115" s="121"/>
    </row>
    <row r="116" spans="1:20" s="54" customFormat="1" x14ac:dyDescent="0.25">
      <c r="A116" s="157">
        <v>305</v>
      </c>
      <c r="B116" s="38" t="s">
        <v>75</v>
      </c>
      <c r="C116" s="256">
        <v>15134</v>
      </c>
      <c r="D116" s="255">
        <v>0.77481666666666671</v>
      </c>
      <c r="E116" s="186">
        <v>0</v>
      </c>
      <c r="F116" s="186">
        <v>5</v>
      </c>
      <c r="G116" s="207">
        <v>3.3038192150125544E-4</v>
      </c>
      <c r="H116" s="15">
        <v>6055</v>
      </c>
      <c r="I116" s="15">
        <v>5917</v>
      </c>
      <c r="J116" s="207">
        <v>1.0233226297110023</v>
      </c>
      <c r="K116" s="257">
        <v>0.64167769490658899</v>
      </c>
      <c r="L116" s="256">
        <v>2590055.5417146664</v>
      </c>
      <c r="M116" s="190">
        <v>0</v>
      </c>
      <c r="N116" s="190">
        <v>650938.40023303486</v>
      </c>
      <c r="O116" s="470">
        <f t="shared" si="1"/>
        <v>3240993.9419477014</v>
      </c>
      <c r="P116" s="53"/>
      <c r="Q116" s="53"/>
      <c r="R116" s="120"/>
      <c r="S116" s="120"/>
      <c r="T116" s="121"/>
    </row>
    <row r="117" spans="1:20" s="54" customFormat="1" x14ac:dyDescent="0.25">
      <c r="A117" s="157">
        <v>309</v>
      </c>
      <c r="B117" s="38" t="s">
        <v>76</v>
      </c>
      <c r="C117" s="256">
        <v>6688</v>
      </c>
      <c r="D117" s="255">
        <v>6.3600000000000004E-2</v>
      </c>
      <c r="E117" s="186">
        <v>0</v>
      </c>
      <c r="F117" s="186">
        <v>0</v>
      </c>
      <c r="G117" s="207">
        <v>0</v>
      </c>
      <c r="H117" s="15">
        <v>2413</v>
      </c>
      <c r="I117" s="15">
        <v>2183</v>
      </c>
      <c r="J117" s="207">
        <v>1.1053595968850207</v>
      </c>
      <c r="K117" s="257">
        <v>0.72371466208060742</v>
      </c>
      <c r="L117" s="256">
        <v>93952.809984000007</v>
      </c>
      <c r="M117" s="190">
        <v>0</v>
      </c>
      <c r="N117" s="190">
        <v>324438.85132947174</v>
      </c>
      <c r="O117" s="470">
        <f t="shared" si="1"/>
        <v>418391.66131347173</v>
      </c>
      <c r="P117" s="53"/>
      <c r="Q117" s="53"/>
      <c r="R117" s="120"/>
      <c r="S117" s="120"/>
      <c r="T117" s="121"/>
    </row>
    <row r="118" spans="1:20" s="54" customFormat="1" x14ac:dyDescent="0.25">
      <c r="A118" s="157">
        <v>312</v>
      </c>
      <c r="B118" s="38" t="s">
        <v>77</v>
      </c>
      <c r="C118" s="256">
        <v>1313</v>
      </c>
      <c r="D118" s="255">
        <v>0.84475</v>
      </c>
      <c r="E118" s="186">
        <v>0</v>
      </c>
      <c r="F118" s="186">
        <v>0</v>
      </c>
      <c r="G118" s="207">
        <v>0</v>
      </c>
      <c r="H118" s="15">
        <v>480</v>
      </c>
      <c r="I118" s="15">
        <v>459</v>
      </c>
      <c r="J118" s="207">
        <v>1.0457516339869282</v>
      </c>
      <c r="K118" s="257">
        <v>0.66410669918251486</v>
      </c>
      <c r="L118" s="256">
        <v>244990.54294000001</v>
      </c>
      <c r="M118" s="190">
        <v>0</v>
      </c>
      <c r="N118" s="190">
        <v>58448.289596665818</v>
      </c>
      <c r="O118" s="470">
        <f t="shared" si="1"/>
        <v>303438.83253666584</v>
      </c>
      <c r="P118" s="53"/>
      <c r="Q118" s="53"/>
      <c r="R118" s="120"/>
      <c r="S118" s="120"/>
      <c r="T118" s="121"/>
    </row>
    <row r="119" spans="1:20" s="54" customFormat="1" x14ac:dyDescent="0.25">
      <c r="A119" s="157">
        <v>316</v>
      </c>
      <c r="B119" s="38" t="s">
        <v>78</v>
      </c>
      <c r="C119" s="256">
        <v>4368</v>
      </c>
      <c r="D119" s="255">
        <v>0</v>
      </c>
      <c r="E119" s="186">
        <v>0</v>
      </c>
      <c r="F119" s="186">
        <v>0</v>
      </c>
      <c r="G119" s="207">
        <v>0</v>
      </c>
      <c r="H119" s="15">
        <v>1774</v>
      </c>
      <c r="I119" s="15">
        <v>1842</v>
      </c>
      <c r="J119" s="207">
        <v>0.96308360477741584</v>
      </c>
      <c r="K119" s="257">
        <v>0.58143866997300253</v>
      </c>
      <c r="L119" s="256">
        <v>0</v>
      </c>
      <c r="M119" s="190">
        <v>0</v>
      </c>
      <c r="N119" s="190">
        <v>170237.7071229323</v>
      </c>
      <c r="O119" s="470">
        <f t="shared" si="1"/>
        <v>170237.7071229323</v>
      </c>
      <c r="P119" s="53"/>
      <c r="Q119" s="53"/>
      <c r="R119" s="120"/>
      <c r="S119" s="120"/>
      <c r="T119" s="121"/>
    </row>
    <row r="120" spans="1:20" s="54" customFormat="1" x14ac:dyDescent="0.25">
      <c r="A120" s="157">
        <v>317</v>
      </c>
      <c r="B120" s="38" t="s">
        <v>79</v>
      </c>
      <c r="C120" s="256">
        <v>2576</v>
      </c>
      <c r="D120" s="255">
        <v>0.91866666666666674</v>
      </c>
      <c r="E120" s="186">
        <v>0</v>
      </c>
      <c r="F120" s="186">
        <v>0</v>
      </c>
      <c r="G120" s="207">
        <v>0</v>
      </c>
      <c r="H120" s="15">
        <v>946</v>
      </c>
      <c r="I120" s="15">
        <v>918</v>
      </c>
      <c r="J120" s="207">
        <v>1.0305010893246187</v>
      </c>
      <c r="K120" s="257">
        <v>0.6488561545202054</v>
      </c>
      <c r="L120" s="256">
        <v>522709.28042666672</v>
      </c>
      <c r="M120" s="190">
        <v>0</v>
      </c>
      <c r="N120" s="190">
        <v>112037.52502457261</v>
      </c>
      <c r="O120" s="470">
        <f t="shared" si="1"/>
        <v>634746.80545123934</v>
      </c>
      <c r="P120" s="53"/>
      <c r="Q120" s="53"/>
      <c r="R120" s="120"/>
      <c r="S120" s="120"/>
      <c r="T120" s="121"/>
    </row>
    <row r="121" spans="1:20" s="54" customFormat="1" x14ac:dyDescent="0.25">
      <c r="A121" s="157">
        <v>320</v>
      </c>
      <c r="B121" s="38" t="s">
        <v>80</v>
      </c>
      <c r="C121" s="256">
        <v>7274</v>
      </c>
      <c r="D121" s="255">
        <v>1.35585</v>
      </c>
      <c r="E121" s="186">
        <v>0</v>
      </c>
      <c r="F121" s="186">
        <v>1</v>
      </c>
      <c r="G121" s="207">
        <v>1.3747594171020073E-4</v>
      </c>
      <c r="H121" s="15">
        <v>2281</v>
      </c>
      <c r="I121" s="15">
        <v>2433</v>
      </c>
      <c r="J121" s="207">
        <v>0.93752568845047268</v>
      </c>
      <c r="K121" s="257">
        <v>0.55588075364605949</v>
      </c>
      <c r="L121" s="256">
        <v>3267627.8948280001</v>
      </c>
      <c r="M121" s="190">
        <v>0</v>
      </c>
      <c r="N121" s="190">
        <v>271034.23663349688</v>
      </c>
      <c r="O121" s="470">
        <f t="shared" si="1"/>
        <v>3538662.1314614969</v>
      </c>
      <c r="P121" s="53"/>
      <c r="Q121" s="53"/>
      <c r="R121" s="120"/>
      <c r="S121" s="120"/>
      <c r="T121" s="121"/>
    </row>
    <row r="122" spans="1:20" s="54" customFormat="1" x14ac:dyDescent="0.25">
      <c r="A122" s="157">
        <v>322</v>
      </c>
      <c r="B122" s="38" t="s">
        <v>329</v>
      </c>
      <c r="C122" s="256">
        <v>6640</v>
      </c>
      <c r="D122" s="255">
        <v>0.34639999999999999</v>
      </c>
      <c r="E122" s="186">
        <v>0</v>
      </c>
      <c r="F122" s="186">
        <v>0</v>
      </c>
      <c r="G122" s="207">
        <v>0</v>
      </c>
      <c r="H122" s="15">
        <v>2230</v>
      </c>
      <c r="I122" s="15">
        <v>2545</v>
      </c>
      <c r="J122" s="207">
        <v>0.87622789783889976</v>
      </c>
      <c r="K122" s="257">
        <v>0.49458296303448651</v>
      </c>
      <c r="L122" s="256">
        <v>508045.20448000001</v>
      </c>
      <c r="M122" s="190">
        <v>0</v>
      </c>
      <c r="N122" s="190">
        <v>220128.58952101885</v>
      </c>
      <c r="O122" s="470">
        <f t="shared" si="1"/>
        <v>728173.79400101886</v>
      </c>
      <c r="P122" s="53"/>
      <c r="Q122" s="53"/>
      <c r="R122" s="120"/>
      <c r="S122" s="120"/>
      <c r="T122" s="121"/>
    </row>
    <row r="123" spans="1:20" s="54" customFormat="1" x14ac:dyDescent="0.25">
      <c r="A123" s="157">
        <v>398</v>
      </c>
      <c r="B123" s="38" t="s">
        <v>330</v>
      </c>
      <c r="C123" s="256">
        <v>119823</v>
      </c>
      <c r="D123" s="255">
        <v>0</v>
      </c>
      <c r="E123" s="186">
        <v>0</v>
      </c>
      <c r="F123" s="186">
        <v>17</v>
      </c>
      <c r="G123" s="207">
        <v>1.418759336688282E-4</v>
      </c>
      <c r="H123" s="15">
        <v>51244</v>
      </c>
      <c r="I123" s="15">
        <v>48017</v>
      </c>
      <c r="J123" s="207">
        <v>1.0672053647666451</v>
      </c>
      <c r="K123" s="257">
        <v>0.68556042996223177</v>
      </c>
      <c r="L123" s="256">
        <v>0</v>
      </c>
      <c r="M123" s="190">
        <v>0</v>
      </c>
      <c r="N123" s="190">
        <v>5506240.1729794024</v>
      </c>
      <c r="O123" s="470">
        <f t="shared" si="1"/>
        <v>5506240.1729794024</v>
      </c>
      <c r="P123" s="53"/>
      <c r="Q123" s="53"/>
      <c r="R123" s="120"/>
      <c r="S123" s="120"/>
      <c r="T123" s="121"/>
    </row>
    <row r="124" spans="1:20" s="114" customFormat="1" x14ac:dyDescent="0.25">
      <c r="A124" s="153">
        <v>399</v>
      </c>
      <c r="B124" s="38" t="s">
        <v>331</v>
      </c>
      <c r="C124" s="256">
        <v>8017</v>
      </c>
      <c r="D124" s="255">
        <v>0</v>
      </c>
      <c r="E124" s="186">
        <v>0</v>
      </c>
      <c r="F124" s="186">
        <v>0</v>
      </c>
      <c r="G124" s="207">
        <v>0</v>
      </c>
      <c r="H124" s="15">
        <v>1799</v>
      </c>
      <c r="I124" s="15">
        <v>3448</v>
      </c>
      <c r="J124" s="207">
        <v>0.52175174013921111</v>
      </c>
      <c r="K124" s="257">
        <v>0.14010680533479786</v>
      </c>
      <c r="L124" s="256">
        <v>0</v>
      </c>
      <c r="M124" s="190">
        <v>0</v>
      </c>
      <c r="N124" s="190">
        <v>75290.526398479065</v>
      </c>
      <c r="O124" s="470">
        <f t="shared" si="1"/>
        <v>75290.526398479065</v>
      </c>
      <c r="P124" s="69"/>
      <c r="Q124" s="69"/>
      <c r="R124" s="119"/>
      <c r="S124" s="120"/>
      <c r="T124" s="121"/>
    </row>
    <row r="125" spans="1:20" s="54" customFormat="1" x14ac:dyDescent="0.25">
      <c r="A125" s="157">
        <v>400</v>
      </c>
      <c r="B125" s="38" t="s">
        <v>81</v>
      </c>
      <c r="C125" s="256">
        <v>8588</v>
      </c>
      <c r="D125" s="255">
        <v>0</v>
      </c>
      <c r="E125" s="186">
        <v>0</v>
      </c>
      <c r="F125" s="186">
        <v>0</v>
      </c>
      <c r="G125" s="207">
        <v>0</v>
      </c>
      <c r="H125" s="15">
        <v>3739</v>
      </c>
      <c r="I125" s="15">
        <v>3839</v>
      </c>
      <c r="J125" s="207">
        <v>0.97395154988278199</v>
      </c>
      <c r="K125" s="257">
        <v>0.59230661507836868</v>
      </c>
      <c r="L125" s="256">
        <v>0</v>
      </c>
      <c r="M125" s="190">
        <v>0</v>
      </c>
      <c r="N125" s="190">
        <v>340963.45896594186</v>
      </c>
      <c r="O125" s="470">
        <f t="shared" si="1"/>
        <v>340963.45896594186</v>
      </c>
      <c r="P125" s="53"/>
      <c r="Q125" s="53"/>
      <c r="R125" s="120"/>
      <c r="S125" s="120"/>
      <c r="T125" s="121"/>
    </row>
    <row r="126" spans="1:20" s="54" customFormat="1" x14ac:dyDescent="0.25">
      <c r="A126" s="157">
        <v>402</v>
      </c>
      <c r="B126" s="38" t="s">
        <v>82</v>
      </c>
      <c r="C126" s="256">
        <v>9485</v>
      </c>
      <c r="D126" s="255">
        <v>0</v>
      </c>
      <c r="E126" s="186">
        <v>0</v>
      </c>
      <c r="F126" s="186">
        <v>0</v>
      </c>
      <c r="G126" s="207">
        <v>0</v>
      </c>
      <c r="H126" s="15">
        <v>2975</v>
      </c>
      <c r="I126" s="15">
        <v>3695</v>
      </c>
      <c r="J126" s="207">
        <v>0.80514208389715836</v>
      </c>
      <c r="K126" s="257">
        <v>0.42349714909274511</v>
      </c>
      <c r="L126" s="256">
        <v>0</v>
      </c>
      <c r="M126" s="190">
        <v>0</v>
      </c>
      <c r="N126" s="190">
        <v>269250.82687646837</v>
      </c>
      <c r="O126" s="470">
        <f t="shared" si="1"/>
        <v>269250.82687646837</v>
      </c>
      <c r="P126" s="53"/>
      <c r="Q126" s="53"/>
      <c r="R126" s="120"/>
      <c r="S126" s="120"/>
      <c r="T126" s="121"/>
    </row>
    <row r="127" spans="1:20" s="54" customFormat="1" x14ac:dyDescent="0.25">
      <c r="A127" s="157">
        <v>403</v>
      </c>
      <c r="B127" s="38" t="s">
        <v>83</v>
      </c>
      <c r="C127" s="256">
        <v>2996</v>
      </c>
      <c r="D127" s="255">
        <v>0</v>
      </c>
      <c r="E127" s="186">
        <v>0</v>
      </c>
      <c r="F127" s="186">
        <v>0</v>
      </c>
      <c r="G127" s="207">
        <v>0</v>
      </c>
      <c r="H127" s="15">
        <v>1002</v>
      </c>
      <c r="I127" s="15">
        <v>1102</v>
      </c>
      <c r="J127" s="207">
        <v>0.90925589836660614</v>
      </c>
      <c r="K127" s="257">
        <v>0.52761096356219284</v>
      </c>
      <c r="L127" s="256">
        <v>0</v>
      </c>
      <c r="M127" s="190">
        <v>0</v>
      </c>
      <c r="N127" s="190">
        <v>105955.82561117107</v>
      </c>
      <c r="O127" s="470">
        <f t="shared" si="1"/>
        <v>105955.82561117107</v>
      </c>
      <c r="P127" s="53"/>
      <c r="Q127" s="53"/>
      <c r="R127" s="120"/>
      <c r="S127" s="120"/>
      <c r="T127" s="121"/>
    </row>
    <row r="128" spans="1:20" s="54" customFormat="1" x14ac:dyDescent="0.25">
      <c r="A128" s="157">
        <v>405</v>
      </c>
      <c r="B128" s="38" t="s">
        <v>332</v>
      </c>
      <c r="C128" s="256">
        <v>72634</v>
      </c>
      <c r="D128" s="255">
        <v>0</v>
      </c>
      <c r="E128" s="186">
        <v>0</v>
      </c>
      <c r="F128" s="186">
        <v>1</v>
      </c>
      <c r="G128" s="207">
        <v>1.3767657020128314E-5</v>
      </c>
      <c r="H128" s="15">
        <v>32260</v>
      </c>
      <c r="I128" s="15">
        <v>29679</v>
      </c>
      <c r="J128" s="207">
        <v>1.0869638464907847</v>
      </c>
      <c r="K128" s="257">
        <v>0.7053189116863714</v>
      </c>
      <c r="L128" s="256">
        <v>0</v>
      </c>
      <c r="M128" s="190">
        <v>0</v>
      </c>
      <c r="N128" s="190">
        <v>3433955.8707206119</v>
      </c>
      <c r="O128" s="470">
        <f t="shared" si="1"/>
        <v>3433955.8707206119</v>
      </c>
      <c r="P128" s="53"/>
      <c r="Q128" s="53"/>
      <c r="R128" s="120"/>
      <c r="S128" s="120"/>
      <c r="T128" s="121"/>
    </row>
    <row r="129" spans="1:20" s="54" customFormat="1" x14ac:dyDescent="0.25">
      <c r="A129" s="157">
        <v>407</v>
      </c>
      <c r="B129" s="38" t="s">
        <v>333</v>
      </c>
      <c r="C129" s="256">
        <v>2606</v>
      </c>
      <c r="D129" s="255">
        <v>0</v>
      </c>
      <c r="E129" s="186">
        <v>0</v>
      </c>
      <c r="F129" s="186">
        <v>0</v>
      </c>
      <c r="G129" s="207">
        <v>0</v>
      </c>
      <c r="H129" s="15">
        <v>917</v>
      </c>
      <c r="I129" s="15">
        <v>1082</v>
      </c>
      <c r="J129" s="207">
        <v>0.84750462107208868</v>
      </c>
      <c r="K129" s="257">
        <v>0.46585968626767543</v>
      </c>
      <c r="L129" s="256">
        <v>0</v>
      </c>
      <c r="M129" s="190">
        <v>0</v>
      </c>
      <c r="N129" s="190">
        <v>81376.453851981074</v>
      </c>
      <c r="O129" s="470">
        <f t="shared" si="1"/>
        <v>81376.453851981074</v>
      </c>
      <c r="P129" s="53"/>
      <c r="Q129" s="53"/>
      <c r="R129" s="120"/>
      <c r="S129" s="120"/>
      <c r="T129" s="121"/>
    </row>
    <row r="130" spans="1:20" s="54" customFormat="1" x14ac:dyDescent="0.25">
      <c r="A130" s="157">
        <v>408</v>
      </c>
      <c r="B130" s="38" t="s">
        <v>334</v>
      </c>
      <c r="C130" s="256">
        <v>14278</v>
      </c>
      <c r="D130" s="255">
        <v>0</v>
      </c>
      <c r="E130" s="186">
        <v>0</v>
      </c>
      <c r="F130" s="186">
        <v>0</v>
      </c>
      <c r="G130" s="207">
        <v>0</v>
      </c>
      <c r="H130" s="15">
        <v>4713</v>
      </c>
      <c r="I130" s="15">
        <v>5813</v>
      </c>
      <c r="J130" s="207">
        <v>0.81076896611044214</v>
      </c>
      <c r="K130" s="257">
        <v>0.42912403130602889</v>
      </c>
      <c r="L130" s="256">
        <v>0</v>
      </c>
      <c r="M130" s="190">
        <v>0</v>
      </c>
      <c r="N130" s="190">
        <v>410695.01655973081</v>
      </c>
      <c r="O130" s="470">
        <f t="shared" si="1"/>
        <v>410695.01655973081</v>
      </c>
      <c r="P130" s="53"/>
      <c r="Q130" s="53"/>
      <c r="R130" s="120"/>
      <c r="S130" s="120"/>
      <c r="T130" s="121"/>
    </row>
    <row r="131" spans="1:20" s="54" customFormat="1" x14ac:dyDescent="0.25">
      <c r="A131" s="157">
        <v>410</v>
      </c>
      <c r="B131" s="38" t="s">
        <v>84</v>
      </c>
      <c r="C131" s="256">
        <v>18903</v>
      </c>
      <c r="D131" s="255">
        <v>0</v>
      </c>
      <c r="E131" s="186">
        <v>0</v>
      </c>
      <c r="F131" s="186">
        <v>2</v>
      </c>
      <c r="G131" s="207">
        <v>1.0580331164365445E-4</v>
      </c>
      <c r="H131" s="15">
        <v>5654</v>
      </c>
      <c r="I131" s="15">
        <v>7653</v>
      </c>
      <c r="J131" s="207">
        <v>0.73879524369528293</v>
      </c>
      <c r="K131" s="257">
        <v>0.35715030889086968</v>
      </c>
      <c r="L131" s="256">
        <v>0</v>
      </c>
      <c r="M131" s="190">
        <v>0</v>
      </c>
      <c r="N131" s="190">
        <v>452533.75972926425</v>
      </c>
      <c r="O131" s="470">
        <f t="shared" si="1"/>
        <v>452533.75972926425</v>
      </c>
      <c r="P131" s="53"/>
      <c r="Q131" s="53"/>
      <c r="R131" s="120"/>
      <c r="S131" s="120"/>
      <c r="T131" s="121"/>
    </row>
    <row r="132" spans="1:20" s="54" customFormat="1" x14ac:dyDescent="0.25">
      <c r="A132" s="157">
        <v>416</v>
      </c>
      <c r="B132" s="38" t="s">
        <v>85</v>
      </c>
      <c r="C132" s="256">
        <v>2971</v>
      </c>
      <c r="D132" s="255">
        <v>0</v>
      </c>
      <c r="E132" s="186">
        <v>0</v>
      </c>
      <c r="F132" s="186">
        <v>0</v>
      </c>
      <c r="G132" s="207">
        <v>0</v>
      </c>
      <c r="H132" s="15">
        <v>532</v>
      </c>
      <c r="I132" s="15">
        <v>1226</v>
      </c>
      <c r="J132" s="207">
        <v>0.43393148450244701</v>
      </c>
      <c r="K132" s="257">
        <v>5.2286549698033757E-2</v>
      </c>
      <c r="L132" s="256">
        <v>0</v>
      </c>
      <c r="M132" s="190">
        <v>0</v>
      </c>
      <c r="N132" s="190">
        <v>10412.664023416093</v>
      </c>
      <c r="O132" s="470">
        <f t="shared" si="1"/>
        <v>10412.664023416093</v>
      </c>
      <c r="P132" s="53"/>
      <c r="Q132" s="53"/>
      <c r="R132" s="120"/>
      <c r="S132" s="120"/>
      <c r="T132" s="121"/>
    </row>
    <row r="133" spans="1:20" s="54" customFormat="1" x14ac:dyDescent="0.25">
      <c r="A133" s="157">
        <v>418</v>
      </c>
      <c r="B133" s="38" t="s">
        <v>86</v>
      </c>
      <c r="C133" s="256">
        <v>23523</v>
      </c>
      <c r="D133" s="255">
        <v>0</v>
      </c>
      <c r="E133" s="186">
        <v>0</v>
      </c>
      <c r="F133" s="186">
        <v>0</v>
      </c>
      <c r="G133" s="207">
        <v>0</v>
      </c>
      <c r="H133" s="15">
        <v>7391</v>
      </c>
      <c r="I133" s="15">
        <v>10321</v>
      </c>
      <c r="J133" s="207">
        <v>0.71611277976940224</v>
      </c>
      <c r="K133" s="257">
        <v>0.33446784496498899</v>
      </c>
      <c r="L133" s="256">
        <v>0</v>
      </c>
      <c r="M133" s="190">
        <v>0</v>
      </c>
      <c r="N133" s="190">
        <v>527371.06745997956</v>
      </c>
      <c r="O133" s="470">
        <f t="shared" si="1"/>
        <v>527371.06745997956</v>
      </c>
      <c r="P133" s="53"/>
      <c r="Q133" s="53"/>
      <c r="R133" s="120"/>
      <c r="S133" s="120"/>
      <c r="T133" s="121"/>
    </row>
    <row r="134" spans="1:20" s="54" customFormat="1" x14ac:dyDescent="0.25">
      <c r="A134" s="157">
        <v>420</v>
      </c>
      <c r="B134" s="38" t="s">
        <v>87</v>
      </c>
      <c r="C134" s="256">
        <v>9454</v>
      </c>
      <c r="D134" s="255">
        <v>0</v>
      </c>
      <c r="E134" s="186">
        <v>0</v>
      </c>
      <c r="F134" s="186">
        <v>0</v>
      </c>
      <c r="G134" s="207">
        <v>0</v>
      </c>
      <c r="H134" s="15">
        <v>2893</v>
      </c>
      <c r="I134" s="15">
        <v>3682</v>
      </c>
      <c r="J134" s="207">
        <v>0.7857142857142857</v>
      </c>
      <c r="K134" s="257">
        <v>0.40406935090987245</v>
      </c>
      <c r="L134" s="256">
        <v>0</v>
      </c>
      <c r="M134" s="190">
        <v>0</v>
      </c>
      <c r="N134" s="190">
        <v>256059.40226393464</v>
      </c>
      <c r="O134" s="470">
        <f t="shared" si="1"/>
        <v>256059.40226393464</v>
      </c>
      <c r="P134" s="53"/>
      <c r="Q134" s="53"/>
      <c r="R134" s="120"/>
      <c r="S134" s="120"/>
      <c r="T134" s="121"/>
    </row>
    <row r="135" spans="1:20" s="54" customFormat="1" x14ac:dyDescent="0.25">
      <c r="A135" s="157">
        <v>421</v>
      </c>
      <c r="B135" s="38" t="s">
        <v>88</v>
      </c>
      <c r="C135" s="256">
        <v>719</v>
      </c>
      <c r="D135" s="255">
        <v>0.85698333333333343</v>
      </c>
      <c r="E135" s="186">
        <v>0</v>
      </c>
      <c r="F135" s="186">
        <v>0</v>
      </c>
      <c r="G135" s="207">
        <v>0</v>
      </c>
      <c r="H135" s="15">
        <v>276</v>
      </c>
      <c r="I135" s="15">
        <v>258</v>
      </c>
      <c r="J135" s="207">
        <v>1.069767441860465</v>
      </c>
      <c r="K135" s="257">
        <v>0.68812250705605171</v>
      </c>
      <c r="L135" s="256">
        <v>136099.85416133335</v>
      </c>
      <c r="M135" s="190">
        <v>0</v>
      </c>
      <c r="N135" s="190">
        <v>33163.76833488838</v>
      </c>
      <c r="O135" s="470">
        <f t="shared" si="1"/>
        <v>169263.62249622174</v>
      </c>
      <c r="P135" s="53"/>
      <c r="Q135" s="53"/>
      <c r="R135" s="120"/>
      <c r="S135" s="120"/>
      <c r="T135" s="121"/>
    </row>
    <row r="136" spans="1:20" s="54" customFormat="1" x14ac:dyDescent="0.25">
      <c r="A136" s="157">
        <v>422</v>
      </c>
      <c r="B136" s="38" t="s">
        <v>89</v>
      </c>
      <c r="C136" s="256">
        <v>10884</v>
      </c>
      <c r="D136" s="255">
        <v>0.89428333333333332</v>
      </c>
      <c r="E136" s="186">
        <v>0</v>
      </c>
      <c r="F136" s="186">
        <v>0</v>
      </c>
      <c r="G136" s="207">
        <v>0</v>
      </c>
      <c r="H136" s="15">
        <v>3574</v>
      </c>
      <c r="I136" s="15">
        <v>3520</v>
      </c>
      <c r="J136" s="207">
        <v>1.0153409090909091</v>
      </c>
      <c r="K136" s="257">
        <v>0.63369597428649582</v>
      </c>
      <c r="L136" s="256">
        <v>2149908.930224</v>
      </c>
      <c r="M136" s="190">
        <v>0</v>
      </c>
      <c r="N136" s="190">
        <v>462315.76234651683</v>
      </c>
      <c r="O136" s="470">
        <f t="shared" si="1"/>
        <v>2612224.6925705168</v>
      </c>
      <c r="P136" s="53"/>
      <c r="Q136" s="53"/>
      <c r="R136" s="120"/>
      <c r="S136" s="120"/>
      <c r="T136" s="121"/>
    </row>
    <row r="137" spans="1:20" s="54" customFormat="1" x14ac:dyDescent="0.25">
      <c r="A137" s="157">
        <v>423</v>
      </c>
      <c r="B137" s="38" t="s">
        <v>335</v>
      </c>
      <c r="C137" s="256">
        <v>19994</v>
      </c>
      <c r="D137" s="255">
        <v>0</v>
      </c>
      <c r="E137" s="186">
        <v>0</v>
      </c>
      <c r="F137" s="186">
        <v>1</v>
      </c>
      <c r="G137" s="207">
        <v>5.0015004501350405E-5</v>
      </c>
      <c r="H137" s="15">
        <v>6532</v>
      </c>
      <c r="I137" s="15">
        <v>9337</v>
      </c>
      <c r="J137" s="207">
        <v>0.69958230695084078</v>
      </c>
      <c r="K137" s="257">
        <v>0.31793737214642753</v>
      </c>
      <c r="L137" s="256">
        <v>0</v>
      </c>
      <c r="M137" s="190">
        <v>0</v>
      </c>
      <c r="N137" s="190">
        <v>426098.9730471709</v>
      </c>
      <c r="O137" s="470">
        <f t="shared" ref="O137:O200" si="2">SUM(L137:N137)</f>
        <v>426098.9730471709</v>
      </c>
      <c r="P137" s="53"/>
      <c r="Q137" s="53"/>
      <c r="R137" s="120"/>
      <c r="S137" s="120"/>
      <c r="T137" s="121"/>
    </row>
    <row r="138" spans="1:20" s="54" customFormat="1" x14ac:dyDescent="0.25">
      <c r="A138" s="157">
        <v>425</v>
      </c>
      <c r="B138" s="38" t="s">
        <v>336</v>
      </c>
      <c r="C138" s="256">
        <v>10191</v>
      </c>
      <c r="D138" s="255">
        <v>0</v>
      </c>
      <c r="E138" s="186">
        <v>0</v>
      </c>
      <c r="F138" s="186">
        <v>3</v>
      </c>
      <c r="G138" s="207">
        <v>2.9437739181630853E-4</v>
      </c>
      <c r="H138" s="15">
        <v>2639</v>
      </c>
      <c r="I138" s="15">
        <v>4089</v>
      </c>
      <c r="J138" s="207">
        <v>0.64539007092198586</v>
      </c>
      <c r="K138" s="257">
        <v>0.26374513611757261</v>
      </c>
      <c r="L138" s="256">
        <v>0</v>
      </c>
      <c r="M138" s="190">
        <v>0</v>
      </c>
      <c r="N138" s="190">
        <v>180165.02250613546</v>
      </c>
      <c r="O138" s="470">
        <f t="shared" si="2"/>
        <v>180165.02250613546</v>
      </c>
      <c r="P138" s="53"/>
      <c r="Q138" s="53"/>
      <c r="R138" s="120"/>
      <c r="S138" s="120"/>
      <c r="T138" s="121"/>
    </row>
    <row r="139" spans="1:20" s="54" customFormat="1" x14ac:dyDescent="0.25">
      <c r="A139" s="157">
        <v>426</v>
      </c>
      <c r="B139" s="38" t="s">
        <v>90</v>
      </c>
      <c r="C139" s="256">
        <v>12084</v>
      </c>
      <c r="D139" s="255">
        <v>0</v>
      </c>
      <c r="E139" s="186">
        <v>0</v>
      </c>
      <c r="F139" s="186">
        <v>1</v>
      </c>
      <c r="G139" s="207">
        <v>8.2754054948692488E-5</v>
      </c>
      <c r="H139" s="15">
        <v>3366</v>
      </c>
      <c r="I139" s="15">
        <v>5047</v>
      </c>
      <c r="J139" s="207">
        <v>0.66693085000990693</v>
      </c>
      <c r="K139" s="257">
        <v>0.28528591520549368</v>
      </c>
      <c r="L139" s="256">
        <v>0</v>
      </c>
      <c r="M139" s="190">
        <v>0</v>
      </c>
      <c r="N139" s="190">
        <v>231078.88680597374</v>
      </c>
      <c r="O139" s="470">
        <f t="shared" si="2"/>
        <v>231078.88680597374</v>
      </c>
      <c r="P139" s="53"/>
      <c r="Q139" s="53"/>
      <c r="R139" s="120"/>
      <c r="S139" s="120"/>
      <c r="T139" s="121"/>
    </row>
    <row r="140" spans="1:20" s="54" customFormat="1" x14ac:dyDescent="0.25">
      <c r="A140" s="157">
        <v>430</v>
      </c>
      <c r="B140" s="38" t="s">
        <v>91</v>
      </c>
      <c r="C140" s="256">
        <v>15875</v>
      </c>
      <c r="D140" s="255">
        <v>0</v>
      </c>
      <c r="E140" s="186">
        <v>0</v>
      </c>
      <c r="F140" s="186">
        <v>0</v>
      </c>
      <c r="G140" s="207">
        <v>0</v>
      </c>
      <c r="H140" s="15">
        <v>6411</v>
      </c>
      <c r="I140" s="15">
        <v>6214</v>
      </c>
      <c r="J140" s="207">
        <v>1.0317026070164146</v>
      </c>
      <c r="K140" s="257">
        <v>0.65005767221200128</v>
      </c>
      <c r="L140" s="256">
        <v>0</v>
      </c>
      <c r="M140" s="190">
        <v>0</v>
      </c>
      <c r="N140" s="190">
        <v>691727.18157288083</v>
      </c>
      <c r="O140" s="470">
        <f t="shared" si="2"/>
        <v>691727.18157288083</v>
      </c>
      <c r="P140" s="53"/>
      <c r="Q140" s="53"/>
      <c r="R140" s="120"/>
      <c r="S140" s="120"/>
      <c r="T140" s="121"/>
    </row>
    <row r="141" spans="1:20" s="54" customFormat="1" x14ac:dyDescent="0.25">
      <c r="A141" s="157">
        <v>433</v>
      </c>
      <c r="B141" s="38" t="s">
        <v>92</v>
      </c>
      <c r="C141" s="256">
        <v>7828</v>
      </c>
      <c r="D141" s="255">
        <v>0</v>
      </c>
      <c r="E141" s="186">
        <v>0</v>
      </c>
      <c r="F141" s="186">
        <v>0</v>
      </c>
      <c r="G141" s="207">
        <v>0</v>
      </c>
      <c r="H141" s="15">
        <v>2027</v>
      </c>
      <c r="I141" s="15">
        <v>3308</v>
      </c>
      <c r="J141" s="207">
        <v>0.61275695284159615</v>
      </c>
      <c r="K141" s="257">
        <v>0.2311120180371829</v>
      </c>
      <c r="L141" s="256">
        <v>0</v>
      </c>
      <c r="M141" s="190">
        <v>0</v>
      </c>
      <c r="N141" s="190">
        <v>121266.98111838539</v>
      </c>
      <c r="O141" s="470">
        <f t="shared" si="2"/>
        <v>121266.98111838539</v>
      </c>
      <c r="P141" s="53"/>
      <c r="Q141" s="53"/>
      <c r="R141" s="120"/>
      <c r="S141" s="120"/>
      <c r="T141" s="121"/>
    </row>
    <row r="142" spans="1:20" s="54" customFormat="1" x14ac:dyDescent="0.25">
      <c r="A142" s="157">
        <v>434</v>
      </c>
      <c r="B142" s="38" t="s">
        <v>337</v>
      </c>
      <c r="C142" s="256">
        <v>14772</v>
      </c>
      <c r="D142" s="255">
        <v>0</v>
      </c>
      <c r="E142" s="186">
        <v>0</v>
      </c>
      <c r="F142" s="186">
        <v>0</v>
      </c>
      <c r="G142" s="207">
        <v>0</v>
      </c>
      <c r="H142" s="15">
        <v>4944</v>
      </c>
      <c r="I142" s="15">
        <v>6028</v>
      </c>
      <c r="J142" s="207">
        <v>0.82017252820172526</v>
      </c>
      <c r="K142" s="257">
        <v>0.43852759339731201</v>
      </c>
      <c r="L142" s="256">
        <v>0</v>
      </c>
      <c r="M142" s="190">
        <v>0</v>
      </c>
      <c r="N142" s="190">
        <v>434215.62173585122</v>
      </c>
      <c r="O142" s="470">
        <f t="shared" si="2"/>
        <v>434215.62173585122</v>
      </c>
      <c r="P142" s="53"/>
      <c r="Q142" s="53"/>
      <c r="R142" s="120"/>
      <c r="S142" s="120"/>
      <c r="T142" s="121"/>
    </row>
    <row r="143" spans="1:20" s="54" customFormat="1" x14ac:dyDescent="0.25">
      <c r="A143" s="157">
        <v>435</v>
      </c>
      <c r="B143" s="38" t="s">
        <v>93</v>
      </c>
      <c r="C143" s="256">
        <v>690</v>
      </c>
      <c r="D143" s="255">
        <v>0.42913333333333331</v>
      </c>
      <c r="E143" s="186">
        <v>0</v>
      </c>
      <c r="F143" s="186">
        <v>0</v>
      </c>
      <c r="G143" s="207">
        <v>0</v>
      </c>
      <c r="H143" s="15">
        <v>178</v>
      </c>
      <c r="I143" s="15">
        <v>245</v>
      </c>
      <c r="J143" s="207">
        <v>0.72653061224489801</v>
      </c>
      <c r="K143" s="257">
        <v>0.34488567744048476</v>
      </c>
      <c r="L143" s="256">
        <v>65403.009759999994</v>
      </c>
      <c r="M143" s="190">
        <v>0</v>
      </c>
      <c r="N143" s="190">
        <v>15951.204001596629</v>
      </c>
      <c r="O143" s="470">
        <f t="shared" si="2"/>
        <v>81354.21376159662</v>
      </c>
      <c r="P143" s="53"/>
      <c r="Q143" s="53"/>
      <c r="R143" s="120"/>
      <c r="S143" s="120"/>
      <c r="T143" s="121"/>
    </row>
    <row r="144" spans="1:20" s="54" customFormat="1" x14ac:dyDescent="0.25">
      <c r="A144" s="157">
        <v>436</v>
      </c>
      <c r="B144" s="38" t="s">
        <v>94</v>
      </c>
      <c r="C144" s="256">
        <v>2020</v>
      </c>
      <c r="D144" s="255">
        <v>0</v>
      </c>
      <c r="E144" s="186">
        <v>0</v>
      </c>
      <c r="F144" s="186">
        <v>0</v>
      </c>
      <c r="G144" s="207">
        <v>0</v>
      </c>
      <c r="H144" s="15">
        <v>447</v>
      </c>
      <c r="I144" s="15">
        <v>713</v>
      </c>
      <c r="J144" s="207">
        <v>0.6269284712482468</v>
      </c>
      <c r="K144" s="257">
        <v>0.24528353644383355</v>
      </c>
      <c r="L144" s="256">
        <v>0</v>
      </c>
      <c r="M144" s="190">
        <v>0</v>
      </c>
      <c r="N144" s="190">
        <v>33211.53800461693</v>
      </c>
      <c r="O144" s="470">
        <f t="shared" si="2"/>
        <v>33211.53800461693</v>
      </c>
      <c r="P144" s="53"/>
      <c r="Q144" s="53"/>
      <c r="R144" s="120"/>
      <c r="S144" s="120"/>
      <c r="T144" s="121"/>
    </row>
    <row r="145" spans="1:20" s="54" customFormat="1" x14ac:dyDescent="0.25">
      <c r="A145" s="157">
        <v>440</v>
      </c>
      <c r="B145" s="38" t="s">
        <v>338</v>
      </c>
      <c r="C145" s="256">
        <v>5417</v>
      </c>
      <c r="D145" s="255">
        <v>0</v>
      </c>
      <c r="E145" s="186">
        <v>0</v>
      </c>
      <c r="F145" s="186">
        <v>0</v>
      </c>
      <c r="G145" s="207">
        <v>0</v>
      </c>
      <c r="H145" s="15">
        <v>1125</v>
      </c>
      <c r="I145" s="15">
        <v>2345</v>
      </c>
      <c r="J145" s="207">
        <v>0.47974413646055436</v>
      </c>
      <c r="K145" s="257">
        <v>9.8099201656141111E-2</v>
      </c>
      <c r="L145" s="256">
        <v>0</v>
      </c>
      <c r="M145" s="190">
        <v>0</v>
      </c>
      <c r="N145" s="190">
        <v>35619.96825113934</v>
      </c>
      <c r="O145" s="470">
        <f t="shared" si="2"/>
        <v>35619.96825113934</v>
      </c>
      <c r="P145" s="53"/>
      <c r="Q145" s="53"/>
      <c r="R145" s="120"/>
      <c r="S145" s="120"/>
      <c r="T145" s="121"/>
    </row>
    <row r="146" spans="1:20" s="54" customFormat="1" x14ac:dyDescent="0.25">
      <c r="A146" s="157">
        <v>441</v>
      </c>
      <c r="B146" s="38" t="s">
        <v>95</v>
      </c>
      <c r="C146" s="256">
        <v>4636</v>
      </c>
      <c r="D146" s="255">
        <v>0.27860000000000001</v>
      </c>
      <c r="E146" s="186">
        <v>0</v>
      </c>
      <c r="F146" s="186">
        <v>0</v>
      </c>
      <c r="G146" s="207">
        <v>0</v>
      </c>
      <c r="H146" s="15">
        <v>1336</v>
      </c>
      <c r="I146" s="15">
        <v>1747</v>
      </c>
      <c r="J146" s="207">
        <v>0.76473955352032053</v>
      </c>
      <c r="K146" s="257">
        <v>0.38309461871590728</v>
      </c>
      <c r="L146" s="256">
        <v>285286.31084799999</v>
      </c>
      <c r="M146" s="190">
        <v>0</v>
      </c>
      <c r="N146" s="190">
        <v>119047.06650815639</v>
      </c>
      <c r="O146" s="470">
        <f t="shared" si="2"/>
        <v>404333.37735615636</v>
      </c>
      <c r="P146" s="53"/>
      <c r="Q146" s="53"/>
      <c r="R146" s="120"/>
      <c r="S146" s="120"/>
      <c r="T146" s="121"/>
    </row>
    <row r="147" spans="1:20" s="54" customFormat="1" x14ac:dyDescent="0.25">
      <c r="A147" s="157">
        <v>444</v>
      </c>
      <c r="B147" s="38" t="s">
        <v>339</v>
      </c>
      <c r="C147" s="256">
        <v>45965</v>
      </c>
      <c r="D147" s="255">
        <v>0</v>
      </c>
      <c r="E147" s="186">
        <v>0</v>
      </c>
      <c r="F147" s="186">
        <v>4</v>
      </c>
      <c r="G147" s="207">
        <v>8.7022734689437618E-5</v>
      </c>
      <c r="H147" s="15">
        <v>15911</v>
      </c>
      <c r="I147" s="15">
        <v>19784</v>
      </c>
      <c r="J147" s="207">
        <v>0.8042357460574201</v>
      </c>
      <c r="K147" s="257">
        <v>0.42259081125300685</v>
      </c>
      <c r="L147" s="256">
        <v>0</v>
      </c>
      <c r="M147" s="190">
        <v>0</v>
      </c>
      <c r="N147" s="190">
        <v>1302016.6364285562</v>
      </c>
      <c r="O147" s="470">
        <f t="shared" si="2"/>
        <v>1302016.6364285562</v>
      </c>
      <c r="P147" s="53"/>
      <c r="Q147" s="53"/>
      <c r="R147" s="120"/>
      <c r="S147" s="120"/>
      <c r="T147" s="121"/>
    </row>
    <row r="148" spans="1:20" s="54" customFormat="1" x14ac:dyDescent="0.25">
      <c r="A148" s="157">
        <v>445</v>
      </c>
      <c r="B148" s="38" t="s">
        <v>340</v>
      </c>
      <c r="C148" s="256">
        <v>15132</v>
      </c>
      <c r="D148" s="255">
        <v>0</v>
      </c>
      <c r="E148" s="186">
        <v>0</v>
      </c>
      <c r="F148" s="186">
        <v>0</v>
      </c>
      <c r="G148" s="207">
        <v>0</v>
      </c>
      <c r="H148" s="15">
        <v>5098</v>
      </c>
      <c r="I148" s="15">
        <v>6389</v>
      </c>
      <c r="J148" s="207">
        <v>0.79793394897480041</v>
      </c>
      <c r="K148" s="257">
        <v>0.41628901417038716</v>
      </c>
      <c r="L148" s="256">
        <v>0</v>
      </c>
      <c r="M148" s="190">
        <v>0</v>
      </c>
      <c r="N148" s="190">
        <v>422241.09784343484</v>
      </c>
      <c r="O148" s="470">
        <f t="shared" si="2"/>
        <v>422241.09784343484</v>
      </c>
      <c r="P148" s="53"/>
      <c r="Q148" s="53"/>
      <c r="R148" s="120"/>
      <c r="S148" s="120"/>
      <c r="T148" s="121"/>
    </row>
    <row r="149" spans="1:20" s="54" customFormat="1" x14ac:dyDescent="0.25">
      <c r="A149" s="157">
        <v>475</v>
      </c>
      <c r="B149" s="38" t="s">
        <v>341</v>
      </c>
      <c r="C149" s="256">
        <v>5475</v>
      </c>
      <c r="D149" s="255">
        <v>0</v>
      </c>
      <c r="E149" s="186">
        <v>0</v>
      </c>
      <c r="F149" s="186">
        <v>0</v>
      </c>
      <c r="G149" s="207">
        <v>0</v>
      </c>
      <c r="H149" s="15">
        <v>1870</v>
      </c>
      <c r="I149" s="15">
        <v>2482</v>
      </c>
      <c r="J149" s="207">
        <v>0.75342465753424659</v>
      </c>
      <c r="K149" s="257">
        <v>0.37177972272983334</v>
      </c>
      <c r="L149" s="256">
        <v>0</v>
      </c>
      <c r="M149" s="190">
        <v>0</v>
      </c>
      <c r="N149" s="190">
        <v>136439.16160982949</v>
      </c>
      <c r="O149" s="470">
        <f t="shared" si="2"/>
        <v>136439.16160982949</v>
      </c>
      <c r="P149" s="53"/>
      <c r="Q149" s="53"/>
      <c r="R149" s="120"/>
      <c r="S149" s="120"/>
      <c r="T149" s="121"/>
    </row>
    <row r="150" spans="1:20" s="54" customFormat="1" x14ac:dyDescent="0.25">
      <c r="A150" s="157">
        <v>480</v>
      </c>
      <c r="B150" s="38" t="s">
        <v>96</v>
      </c>
      <c r="C150" s="256">
        <v>2013</v>
      </c>
      <c r="D150" s="255">
        <v>0</v>
      </c>
      <c r="E150" s="186">
        <v>0</v>
      </c>
      <c r="F150" s="186">
        <v>0</v>
      </c>
      <c r="G150" s="207">
        <v>0</v>
      </c>
      <c r="H150" s="15">
        <v>525</v>
      </c>
      <c r="I150" s="15">
        <v>826</v>
      </c>
      <c r="J150" s="207">
        <v>0.63559322033898302</v>
      </c>
      <c r="K150" s="257">
        <v>0.25394828553456977</v>
      </c>
      <c r="L150" s="256">
        <v>0</v>
      </c>
      <c r="M150" s="190">
        <v>0</v>
      </c>
      <c r="N150" s="190">
        <v>34265.595155296396</v>
      </c>
      <c r="O150" s="470">
        <f t="shared" si="2"/>
        <v>34265.595155296396</v>
      </c>
      <c r="P150" s="53"/>
      <c r="Q150" s="53"/>
      <c r="R150" s="120"/>
      <c r="S150" s="120"/>
      <c r="T150" s="121"/>
    </row>
    <row r="151" spans="1:20" s="54" customFormat="1" x14ac:dyDescent="0.25">
      <c r="A151" s="157">
        <v>481</v>
      </c>
      <c r="B151" s="38" t="s">
        <v>97</v>
      </c>
      <c r="C151" s="256">
        <v>9534</v>
      </c>
      <c r="D151" s="255">
        <v>0</v>
      </c>
      <c r="E151" s="186">
        <v>0</v>
      </c>
      <c r="F151" s="186">
        <v>0</v>
      </c>
      <c r="G151" s="207">
        <v>0</v>
      </c>
      <c r="H151" s="15">
        <v>2247</v>
      </c>
      <c r="I151" s="15">
        <v>4533</v>
      </c>
      <c r="J151" s="207">
        <v>0.49569821310390472</v>
      </c>
      <c r="K151" s="257">
        <v>0.11405327829949147</v>
      </c>
      <c r="L151" s="256">
        <v>0</v>
      </c>
      <c r="M151" s="190">
        <v>0</v>
      </c>
      <c r="N151" s="190">
        <v>72887.346524251785</v>
      </c>
      <c r="O151" s="470">
        <f t="shared" si="2"/>
        <v>72887.346524251785</v>
      </c>
      <c r="P151" s="53"/>
      <c r="Q151" s="53"/>
      <c r="R151" s="120"/>
      <c r="S151" s="120"/>
      <c r="T151" s="121"/>
    </row>
    <row r="152" spans="1:20" s="54" customFormat="1" x14ac:dyDescent="0.25">
      <c r="A152" s="157">
        <v>483</v>
      </c>
      <c r="B152" s="38" t="s">
        <v>98</v>
      </c>
      <c r="C152" s="256">
        <v>1089</v>
      </c>
      <c r="D152" s="255">
        <v>0</v>
      </c>
      <c r="E152" s="186">
        <v>0</v>
      </c>
      <c r="F152" s="186">
        <v>0</v>
      </c>
      <c r="G152" s="207">
        <v>0</v>
      </c>
      <c r="H152" s="15">
        <v>243</v>
      </c>
      <c r="I152" s="15">
        <v>391</v>
      </c>
      <c r="J152" s="207">
        <v>0.62148337595907932</v>
      </c>
      <c r="K152" s="257">
        <v>0.23983844115466607</v>
      </c>
      <c r="L152" s="256">
        <v>0</v>
      </c>
      <c r="M152" s="190">
        <v>0</v>
      </c>
      <c r="N152" s="190">
        <v>17507.167703840423</v>
      </c>
      <c r="O152" s="470">
        <f t="shared" si="2"/>
        <v>17507.167703840423</v>
      </c>
      <c r="P152" s="53"/>
      <c r="Q152" s="53"/>
      <c r="R152" s="120"/>
      <c r="S152" s="120"/>
      <c r="T152" s="121"/>
    </row>
    <row r="153" spans="1:20" s="54" customFormat="1" x14ac:dyDescent="0.25">
      <c r="A153" s="157">
        <v>484</v>
      </c>
      <c r="B153" s="38" t="s">
        <v>342</v>
      </c>
      <c r="C153" s="256">
        <v>3067</v>
      </c>
      <c r="D153" s="255">
        <v>0.60786666666666667</v>
      </c>
      <c r="E153" s="186">
        <v>0</v>
      </c>
      <c r="F153" s="186">
        <v>0</v>
      </c>
      <c r="G153" s="207">
        <v>0</v>
      </c>
      <c r="H153" s="15">
        <v>943</v>
      </c>
      <c r="I153" s="15">
        <v>1071</v>
      </c>
      <c r="J153" s="207">
        <v>0.88048552754435105</v>
      </c>
      <c r="K153" s="257">
        <v>0.4988405927399378</v>
      </c>
      <c r="L153" s="256">
        <v>411792.56248533336</v>
      </c>
      <c r="M153" s="190">
        <v>0</v>
      </c>
      <c r="N153" s="190">
        <v>102552.15288447509</v>
      </c>
      <c r="O153" s="470">
        <f t="shared" si="2"/>
        <v>514344.71536980843</v>
      </c>
      <c r="P153" s="53"/>
      <c r="Q153" s="53"/>
      <c r="R153" s="120"/>
      <c r="S153" s="120"/>
      <c r="T153" s="121"/>
    </row>
    <row r="154" spans="1:20" s="54" customFormat="1" x14ac:dyDescent="0.25">
      <c r="A154" s="157">
        <v>489</v>
      </c>
      <c r="B154" s="38" t="s">
        <v>99</v>
      </c>
      <c r="C154" s="256">
        <v>1857</v>
      </c>
      <c r="D154" s="255">
        <v>0.46733333333333332</v>
      </c>
      <c r="E154" s="186">
        <v>0</v>
      </c>
      <c r="F154" s="186">
        <v>0</v>
      </c>
      <c r="G154" s="207">
        <v>0</v>
      </c>
      <c r="H154" s="15">
        <v>457</v>
      </c>
      <c r="I154" s="15">
        <v>673</v>
      </c>
      <c r="J154" s="207">
        <v>0.67904903417533435</v>
      </c>
      <c r="K154" s="257">
        <v>0.2974040993709211</v>
      </c>
      <c r="L154" s="256">
        <v>191688.05743999998</v>
      </c>
      <c r="M154" s="190">
        <v>0</v>
      </c>
      <c r="N154" s="190">
        <v>37019.289022006589</v>
      </c>
      <c r="O154" s="470">
        <f t="shared" si="2"/>
        <v>228707.34646200656</v>
      </c>
      <c r="P154" s="53"/>
      <c r="Q154" s="53"/>
      <c r="R154" s="120"/>
      <c r="S154" s="120"/>
      <c r="T154" s="121"/>
    </row>
    <row r="155" spans="1:20" s="54" customFormat="1" x14ac:dyDescent="0.25">
      <c r="A155" s="157">
        <v>491</v>
      </c>
      <c r="B155" s="38" t="s">
        <v>343</v>
      </c>
      <c r="C155" s="256">
        <v>53134</v>
      </c>
      <c r="D155" s="255">
        <v>0</v>
      </c>
      <c r="E155" s="186">
        <v>0</v>
      </c>
      <c r="F155" s="186">
        <v>2</v>
      </c>
      <c r="G155" s="207">
        <v>3.7640682049158734E-5</v>
      </c>
      <c r="H155" s="15">
        <v>22697</v>
      </c>
      <c r="I155" s="15">
        <v>21915</v>
      </c>
      <c r="J155" s="207">
        <v>1.0356833219256216</v>
      </c>
      <c r="K155" s="257">
        <v>0.65403838712120832</v>
      </c>
      <c r="L155" s="256">
        <v>0</v>
      </c>
      <c r="M155" s="190">
        <v>0</v>
      </c>
      <c r="N155" s="190">
        <v>2329404.8195768241</v>
      </c>
      <c r="O155" s="470">
        <f t="shared" si="2"/>
        <v>2329404.8195768241</v>
      </c>
      <c r="P155" s="53"/>
      <c r="Q155" s="53"/>
      <c r="R155" s="120"/>
      <c r="S155" s="120"/>
      <c r="T155" s="121"/>
    </row>
    <row r="156" spans="1:20" s="54" customFormat="1" x14ac:dyDescent="0.25">
      <c r="A156" s="157">
        <v>494</v>
      </c>
      <c r="B156" s="38" t="s">
        <v>100</v>
      </c>
      <c r="C156" s="256">
        <v>8908</v>
      </c>
      <c r="D156" s="255">
        <v>0</v>
      </c>
      <c r="E156" s="186">
        <v>0</v>
      </c>
      <c r="F156" s="186">
        <v>0</v>
      </c>
      <c r="G156" s="207">
        <v>0</v>
      </c>
      <c r="H156" s="15">
        <v>2534</v>
      </c>
      <c r="I156" s="15">
        <v>3476</v>
      </c>
      <c r="J156" s="207">
        <v>0.72899884925201386</v>
      </c>
      <c r="K156" s="257">
        <v>0.34735391444760061</v>
      </c>
      <c r="L156" s="256">
        <v>0</v>
      </c>
      <c r="M156" s="190">
        <v>0</v>
      </c>
      <c r="N156" s="190">
        <v>207406.14774334512</v>
      </c>
      <c r="O156" s="470">
        <f t="shared" si="2"/>
        <v>207406.14774334512</v>
      </c>
      <c r="P156" s="53"/>
      <c r="Q156" s="53"/>
      <c r="R156" s="120"/>
      <c r="S156" s="120"/>
      <c r="T156" s="121"/>
    </row>
    <row r="157" spans="1:20" s="54" customFormat="1" x14ac:dyDescent="0.25">
      <c r="A157" s="157">
        <v>495</v>
      </c>
      <c r="B157" s="38" t="s">
        <v>101</v>
      </c>
      <c r="C157" s="256">
        <v>1566</v>
      </c>
      <c r="D157" s="255">
        <v>0.23113333333333333</v>
      </c>
      <c r="E157" s="186">
        <v>0</v>
      </c>
      <c r="F157" s="186">
        <v>0</v>
      </c>
      <c r="G157" s="207">
        <v>0</v>
      </c>
      <c r="H157" s="15">
        <v>610</v>
      </c>
      <c r="I157" s="15">
        <v>523</v>
      </c>
      <c r="J157" s="207">
        <v>1.1663479923518165</v>
      </c>
      <c r="K157" s="257">
        <v>0.78470305754740322</v>
      </c>
      <c r="L157" s="256">
        <v>79948.576223999989</v>
      </c>
      <c r="M157" s="190">
        <v>0</v>
      </c>
      <c r="N157" s="190">
        <v>82369.47955363222</v>
      </c>
      <c r="O157" s="470">
        <f t="shared" si="2"/>
        <v>162318.05577763222</v>
      </c>
      <c r="P157" s="53"/>
      <c r="Q157" s="53"/>
      <c r="R157" s="120"/>
      <c r="S157" s="120"/>
      <c r="T157" s="121"/>
    </row>
    <row r="158" spans="1:20" s="54" customFormat="1" x14ac:dyDescent="0.25">
      <c r="A158" s="157">
        <v>498</v>
      </c>
      <c r="B158" s="38" t="s">
        <v>102</v>
      </c>
      <c r="C158" s="256">
        <v>2308</v>
      </c>
      <c r="D158" s="255">
        <v>1.7676000000000001</v>
      </c>
      <c r="E158" s="186">
        <v>0</v>
      </c>
      <c r="F158" s="186">
        <v>5</v>
      </c>
      <c r="G158" s="207">
        <v>2.1663778162911611E-3</v>
      </c>
      <c r="H158" s="15">
        <v>1005</v>
      </c>
      <c r="I158" s="15">
        <v>959</v>
      </c>
      <c r="J158" s="207">
        <v>1.0479666319082377</v>
      </c>
      <c r="K158" s="257">
        <v>0.66632169710382438</v>
      </c>
      <c r="L158" s="256">
        <v>2703319.9269119999</v>
      </c>
      <c r="M158" s="190">
        <v>0</v>
      </c>
      <c r="N158" s="190">
        <v>103083.45806765446</v>
      </c>
      <c r="O158" s="470">
        <f t="shared" si="2"/>
        <v>2806403.3849796546</v>
      </c>
      <c r="P158" s="53"/>
      <c r="Q158" s="53"/>
      <c r="R158" s="120"/>
      <c r="S158" s="120"/>
      <c r="T158" s="121"/>
    </row>
    <row r="159" spans="1:20" s="54" customFormat="1" x14ac:dyDescent="0.25">
      <c r="A159" s="157">
        <v>499</v>
      </c>
      <c r="B159" s="38" t="s">
        <v>344</v>
      </c>
      <c r="C159" s="256">
        <v>19448</v>
      </c>
      <c r="D159" s="255">
        <v>0</v>
      </c>
      <c r="E159" s="186">
        <v>0</v>
      </c>
      <c r="F159" s="186">
        <v>1</v>
      </c>
      <c r="G159" s="207">
        <v>5.1419169066227893E-5</v>
      </c>
      <c r="H159" s="15">
        <v>5191</v>
      </c>
      <c r="I159" s="15">
        <v>8983</v>
      </c>
      <c r="J159" s="207">
        <v>0.57786930869420017</v>
      </c>
      <c r="K159" s="257">
        <v>0.19622437388978692</v>
      </c>
      <c r="L159" s="256">
        <v>0</v>
      </c>
      <c r="M159" s="190">
        <v>0</v>
      </c>
      <c r="N159" s="190">
        <v>255797.98391707687</v>
      </c>
      <c r="O159" s="470">
        <f t="shared" si="2"/>
        <v>255797.98391707687</v>
      </c>
      <c r="P159" s="53"/>
      <c r="Q159" s="53"/>
      <c r="R159" s="120"/>
      <c r="S159" s="120"/>
      <c r="T159" s="121"/>
    </row>
    <row r="160" spans="1:20" s="54" customFormat="1" x14ac:dyDescent="0.25">
      <c r="A160" s="157">
        <v>500</v>
      </c>
      <c r="B160" s="38" t="s">
        <v>103</v>
      </c>
      <c r="C160" s="256">
        <v>10164</v>
      </c>
      <c r="D160" s="255">
        <v>0</v>
      </c>
      <c r="E160" s="186">
        <v>0</v>
      </c>
      <c r="F160" s="186">
        <v>0</v>
      </c>
      <c r="G160" s="207">
        <v>0</v>
      </c>
      <c r="H160" s="15">
        <v>2783</v>
      </c>
      <c r="I160" s="15">
        <v>4524</v>
      </c>
      <c r="J160" s="207">
        <v>0.61516357206012373</v>
      </c>
      <c r="K160" s="257">
        <v>0.23351863725571048</v>
      </c>
      <c r="L160" s="256">
        <v>0</v>
      </c>
      <c r="M160" s="190">
        <v>0</v>
      </c>
      <c r="N160" s="190">
        <v>159094.59425036379</v>
      </c>
      <c r="O160" s="470">
        <f t="shared" si="2"/>
        <v>159094.59425036379</v>
      </c>
      <c r="P160" s="53"/>
      <c r="Q160" s="53"/>
      <c r="R160" s="120"/>
      <c r="S160" s="120"/>
      <c r="T160" s="121"/>
    </row>
    <row r="161" spans="1:20" s="54" customFormat="1" x14ac:dyDescent="0.25">
      <c r="A161" s="157">
        <v>503</v>
      </c>
      <c r="B161" s="38" t="s">
        <v>104</v>
      </c>
      <c r="C161" s="256">
        <v>7654</v>
      </c>
      <c r="D161" s="255">
        <v>0</v>
      </c>
      <c r="E161" s="186">
        <v>0</v>
      </c>
      <c r="F161" s="186">
        <v>0</v>
      </c>
      <c r="G161" s="207">
        <v>0</v>
      </c>
      <c r="H161" s="15">
        <v>1988</v>
      </c>
      <c r="I161" s="15">
        <v>3329</v>
      </c>
      <c r="J161" s="207">
        <v>0.59717632922799635</v>
      </c>
      <c r="K161" s="257">
        <v>0.2155313944235831</v>
      </c>
      <c r="L161" s="256">
        <v>0</v>
      </c>
      <c r="M161" s="190">
        <v>0</v>
      </c>
      <c r="N161" s="190">
        <v>110577.86894430057</v>
      </c>
      <c r="O161" s="470">
        <f t="shared" si="2"/>
        <v>110577.86894430057</v>
      </c>
      <c r="P161" s="53"/>
      <c r="Q161" s="53"/>
      <c r="R161" s="120"/>
      <c r="S161" s="120"/>
      <c r="T161" s="121"/>
    </row>
    <row r="162" spans="1:20" s="54" customFormat="1" x14ac:dyDescent="0.25">
      <c r="A162" s="157">
        <v>504</v>
      </c>
      <c r="B162" s="38" t="s">
        <v>345</v>
      </c>
      <c r="C162" s="256">
        <v>1882</v>
      </c>
      <c r="D162" s="255">
        <v>0</v>
      </c>
      <c r="E162" s="186">
        <v>0</v>
      </c>
      <c r="F162" s="186">
        <v>0</v>
      </c>
      <c r="G162" s="207">
        <v>0</v>
      </c>
      <c r="H162" s="15">
        <v>470</v>
      </c>
      <c r="I162" s="15">
        <v>785</v>
      </c>
      <c r="J162" s="207">
        <v>0.59872611464968151</v>
      </c>
      <c r="K162" s="257">
        <v>0.21708117984526826</v>
      </c>
      <c r="L162" s="256">
        <v>0</v>
      </c>
      <c r="M162" s="190">
        <v>0</v>
      </c>
      <c r="N162" s="190">
        <v>27384.89069482332</v>
      </c>
      <c r="O162" s="470">
        <f t="shared" si="2"/>
        <v>27384.89069482332</v>
      </c>
      <c r="P162" s="53"/>
      <c r="Q162" s="53"/>
      <c r="R162" s="120"/>
      <c r="S162" s="120"/>
      <c r="T162" s="121"/>
    </row>
    <row r="163" spans="1:20" s="54" customFormat="1" x14ac:dyDescent="0.25">
      <c r="A163" s="157">
        <v>505</v>
      </c>
      <c r="B163" s="38" t="s">
        <v>105</v>
      </c>
      <c r="C163" s="256">
        <v>20721</v>
      </c>
      <c r="D163" s="255">
        <v>0</v>
      </c>
      <c r="E163" s="186">
        <v>0</v>
      </c>
      <c r="F163" s="186">
        <v>5</v>
      </c>
      <c r="G163" s="207">
        <v>2.4130109550697361E-4</v>
      </c>
      <c r="H163" s="15">
        <v>6311</v>
      </c>
      <c r="I163" s="15">
        <v>9451</v>
      </c>
      <c r="J163" s="207">
        <v>0.66776002539413815</v>
      </c>
      <c r="K163" s="257">
        <v>0.2861150905897249</v>
      </c>
      <c r="L163" s="256">
        <v>0</v>
      </c>
      <c r="M163" s="190">
        <v>0</v>
      </c>
      <c r="N163" s="190">
        <v>397393.44079511252</v>
      </c>
      <c r="O163" s="470">
        <f t="shared" si="2"/>
        <v>397393.44079511252</v>
      </c>
      <c r="P163" s="53"/>
      <c r="Q163" s="53"/>
      <c r="R163" s="120"/>
      <c r="S163" s="120"/>
      <c r="T163" s="121"/>
    </row>
    <row r="164" spans="1:20" s="54" customFormat="1" x14ac:dyDescent="0.25">
      <c r="A164" s="157">
        <v>507</v>
      </c>
      <c r="B164" s="38" t="s">
        <v>106</v>
      </c>
      <c r="C164" s="256">
        <v>5791</v>
      </c>
      <c r="D164" s="255">
        <v>0.1996</v>
      </c>
      <c r="E164" s="186">
        <v>0</v>
      </c>
      <c r="F164" s="186">
        <v>0</v>
      </c>
      <c r="G164" s="207">
        <v>0</v>
      </c>
      <c r="H164" s="15">
        <v>1928</v>
      </c>
      <c r="I164" s="15">
        <v>2039</v>
      </c>
      <c r="J164" s="207">
        <v>0.94556154977930362</v>
      </c>
      <c r="K164" s="257">
        <v>0.56391661497489043</v>
      </c>
      <c r="L164" s="256">
        <v>255311.56956799998</v>
      </c>
      <c r="M164" s="190">
        <v>0</v>
      </c>
      <c r="N164" s="190">
        <v>218895.92409393218</v>
      </c>
      <c r="O164" s="470">
        <f t="shared" si="2"/>
        <v>474207.49366193218</v>
      </c>
      <c r="P164" s="53"/>
      <c r="Q164" s="53"/>
      <c r="R164" s="120"/>
      <c r="S164" s="120"/>
      <c r="T164" s="121"/>
    </row>
    <row r="165" spans="1:20" s="54" customFormat="1" x14ac:dyDescent="0.25">
      <c r="A165" s="157">
        <v>508</v>
      </c>
      <c r="B165" s="38" t="s">
        <v>107</v>
      </c>
      <c r="C165" s="256">
        <v>9855</v>
      </c>
      <c r="D165" s="255">
        <v>0</v>
      </c>
      <c r="E165" s="186">
        <v>0</v>
      </c>
      <c r="F165" s="186">
        <v>3</v>
      </c>
      <c r="G165" s="207">
        <v>3.0441400304414006E-4</v>
      </c>
      <c r="H165" s="15">
        <v>3841</v>
      </c>
      <c r="I165" s="15">
        <v>3533</v>
      </c>
      <c r="J165" s="207">
        <v>1.0871780356637419</v>
      </c>
      <c r="K165" s="257">
        <v>0.70553310085932863</v>
      </c>
      <c r="L165" s="256">
        <v>0</v>
      </c>
      <c r="M165" s="190">
        <v>0</v>
      </c>
      <c r="N165" s="190">
        <v>466061.51436217088</v>
      </c>
      <c r="O165" s="470">
        <f t="shared" si="2"/>
        <v>466061.51436217088</v>
      </c>
      <c r="P165" s="53"/>
      <c r="Q165" s="53"/>
      <c r="R165" s="120"/>
      <c r="S165" s="120"/>
      <c r="T165" s="121"/>
    </row>
    <row r="166" spans="1:20" s="54" customFormat="1" x14ac:dyDescent="0.25">
      <c r="A166" s="157">
        <v>529</v>
      </c>
      <c r="B166" s="38" t="s">
        <v>346</v>
      </c>
      <c r="C166" s="256">
        <v>19314</v>
      </c>
      <c r="D166" s="255">
        <v>0</v>
      </c>
      <c r="E166" s="186">
        <v>0</v>
      </c>
      <c r="F166" s="186">
        <v>1</v>
      </c>
      <c r="G166" s="207">
        <v>5.1775913844879365E-5</v>
      </c>
      <c r="H166" s="15">
        <v>5721</v>
      </c>
      <c r="I166" s="15">
        <v>8336</v>
      </c>
      <c r="J166" s="207">
        <v>0.6863003838771593</v>
      </c>
      <c r="K166" s="257">
        <v>0.30465544907274605</v>
      </c>
      <c r="L166" s="256">
        <v>0</v>
      </c>
      <c r="M166" s="190">
        <v>0</v>
      </c>
      <c r="N166" s="190">
        <v>394412.25146749994</v>
      </c>
      <c r="O166" s="470">
        <f t="shared" si="2"/>
        <v>394412.25146749994</v>
      </c>
      <c r="P166" s="53"/>
      <c r="Q166" s="53"/>
      <c r="R166" s="120"/>
      <c r="S166" s="120"/>
      <c r="T166" s="121"/>
    </row>
    <row r="167" spans="1:20" s="54" customFormat="1" x14ac:dyDescent="0.25">
      <c r="A167" s="157">
        <v>531</v>
      </c>
      <c r="B167" s="38" t="s">
        <v>108</v>
      </c>
      <c r="C167" s="256">
        <v>5329</v>
      </c>
      <c r="D167" s="255">
        <v>0</v>
      </c>
      <c r="E167" s="186">
        <v>0</v>
      </c>
      <c r="F167" s="186">
        <v>0</v>
      </c>
      <c r="G167" s="207">
        <v>0</v>
      </c>
      <c r="H167" s="15">
        <v>1478</v>
      </c>
      <c r="I167" s="15">
        <v>2087</v>
      </c>
      <c r="J167" s="207">
        <v>0.70819357930043125</v>
      </c>
      <c r="K167" s="257">
        <v>0.326548644496018</v>
      </c>
      <c r="L167" s="256">
        <v>0</v>
      </c>
      <c r="M167" s="190">
        <v>0</v>
      </c>
      <c r="N167" s="190">
        <v>116644.11300858734</v>
      </c>
      <c r="O167" s="470">
        <f t="shared" si="2"/>
        <v>116644.11300858734</v>
      </c>
      <c r="P167" s="53"/>
      <c r="Q167" s="53"/>
      <c r="R167" s="120"/>
      <c r="S167" s="120"/>
      <c r="T167" s="121"/>
    </row>
    <row r="168" spans="1:20" s="54" customFormat="1" x14ac:dyDescent="0.25">
      <c r="A168" s="157">
        <v>535</v>
      </c>
      <c r="B168" s="38" t="s">
        <v>109</v>
      </c>
      <c r="C168" s="256">
        <v>10639</v>
      </c>
      <c r="D168" s="255">
        <v>0</v>
      </c>
      <c r="E168" s="186">
        <v>0</v>
      </c>
      <c r="F168" s="186">
        <v>0</v>
      </c>
      <c r="G168" s="207">
        <v>0</v>
      </c>
      <c r="H168" s="15">
        <v>3629</v>
      </c>
      <c r="I168" s="15">
        <v>4020</v>
      </c>
      <c r="J168" s="207">
        <v>0.9027363184079602</v>
      </c>
      <c r="K168" s="257">
        <v>0.5210913836035469</v>
      </c>
      <c r="L168" s="256">
        <v>0</v>
      </c>
      <c r="M168" s="190">
        <v>0</v>
      </c>
      <c r="N168" s="190">
        <v>371607.02915749984</v>
      </c>
      <c r="O168" s="470">
        <f t="shared" si="2"/>
        <v>371607.02915749984</v>
      </c>
      <c r="P168" s="53"/>
      <c r="Q168" s="53"/>
      <c r="R168" s="120"/>
      <c r="S168" s="120"/>
      <c r="T168" s="121"/>
    </row>
    <row r="169" spans="1:20" s="54" customFormat="1" x14ac:dyDescent="0.25">
      <c r="A169" s="157">
        <v>536</v>
      </c>
      <c r="B169" s="38" t="s">
        <v>110</v>
      </c>
      <c r="C169" s="256">
        <v>33929</v>
      </c>
      <c r="D169" s="255">
        <v>0</v>
      </c>
      <c r="E169" s="186">
        <v>0</v>
      </c>
      <c r="F169" s="186">
        <v>3</v>
      </c>
      <c r="G169" s="207">
        <v>8.8419935748180027E-5</v>
      </c>
      <c r="H169" s="15">
        <v>11864</v>
      </c>
      <c r="I169" s="15">
        <v>14657</v>
      </c>
      <c r="J169" s="207">
        <v>0.80944258715971895</v>
      </c>
      <c r="K169" s="257">
        <v>0.4277976523553057</v>
      </c>
      <c r="L169" s="256">
        <v>0</v>
      </c>
      <c r="M169" s="190">
        <v>0</v>
      </c>
      <c r="N169" s="190">
        <v>972923.46102953504</v>
      </c>
      <c r="O169" s="470">
        <f t="shared" si="2"/>
        <v>972923.46102953504</v>
      </c>
      <c r="P169" s="53"/>
      <c r="Q169" s="53"/>
      <c r="R169" s="120"/>
      <c r="S169" s="120"/>
      <c r="T169" s="121"/>
    </row>
    <row r="170" spans="1:20" s="54" customFormat="1" x14ac:dyDescent="0.25">
      <c r="A170" s="157">
        <v>538</v>
      </c>
      <c r="B170" s="38" t="s">
        <v>347</v>
      </c>
      <c r="C170" s="256">
        <v>4715</v>
      </c>
      <c r="D170" s="255">
        <v>0</v>
      </c>
      <c r="E170" s="186">
        <v>0</v>
      </c>
      <c r="F170" s="186">
        <v>1</v>
      </c>
      <c r="G170" s="207">
        <v>2.1208907741251324E-4</v>
      </c>
      <c r="H170" s="15">
        <v>993</v>
      </c>
      <c r="I170" s="15">
        <v>2187</v>
      </c>
      <c r="J170" s="207">
        <v>0.45404663923182442</v>
      </c>
      <c r="K170" s="257">
        <v>7.2401704427411173E-2</v>
      </c>
      <c r="L170" s="256">
        <v>0</v>
      </c>
      <c r="M170" s="190">
        <v>0</v>
      </c>
      <c r="N170" s="190">
        <v>22882.301658232584</v>
      </c>
      <c r="O170" s="470">
        <f t="shared" si="2"/>
        <v>22882.301658232584</v>
      </c>
      <c r="P170" s="53"/>
      <c r="Q170" s="53"/>
      <c r="R170" s="120"/>
      <c r="S170" s="120"/>
      <c r="T170" s="121"/>
    </row>
    <row r="171" spans="1:20" s="54" customFormat="1" x14ac:dyDescent="0.25">
      <c r="A171" s="157">
        <v>541</v>
      </c>
      <c r="B171" s="38" t="s">
        <v>111</v>
      </c>
      <c r="C171" s="256">
        <v>9552</v>
      </c>
      <c r="D171" s="255">
        <v>1.0195666666666665</v>
      </c>
      <c r="E171" s="186">
        <v>0</v>
      </c>
      <c r="F171" s="186">
        <v>0</v>
      </c>
      <c r="G171" s="207">
        <v>0</v>
      </c>
      <c r="H171" s="15">
        <v>3294</v>
      </c>
      <c r="I171" s="15">
        <v>3292</v>
      </c>
      <c r="J171" s="207">
        <v>1.0006075334143378</v>
      </c>
      <c r="K171" s="257">
        <v>0.61896259860992453</v>
      </c>
      <c r="L171" s="256">
        <v>3226692.6130559994</v>
      </c>
      <c r="M171" s="190">
        <v>0</v>
      </c>
      <c r="N171" s="190">
        <v>396303.52963103162</v>
      </c>
      <c r="O171" s="470">
        <f t="shared" si="2"/>
        <v>3622996.1426870311</v>
      </c>
      <c r="P171" s="53"/>
      <c r="Q171" s="53"/>
      <c r="R171" s="120"/>
      <c r="S171" s="120"/>
      <c r="T171" s="121"/>
    </row>
    <row r="172" spans="1:20" s="54" customFormat="1" x14ac:dyDescent="0.25">
      <c r="A172" s="157">
        <v>543</v>
      </c>
      <c r="B172" s="38" t="s">
        <v>112</v>
      </c>
      <c r="C172" s="256">
        <v>42993</v>
      </c>
      <c r="D172" s="255">
        <v>0</v>
      </c>
      <c r="E172" s="186">
        <v>0</v>
      </c>
      <c r="F172" s="186">
        <v>1</v>
      </c>
      <c r="G172" s="207">
        <v>2.3259600400065126E-5</v>
      </c>
      <c r="H172" s="15">
        <v>12708</v>
      </c>
      <c r="I172" s="15">
        <v>20233</v>
      </c>
      <c r="J172" s="207">
        <v>0.62808283497256956</v>
      </c>
      <c r="K172" s="257">
        <v>0.24643790016815631</v>
      </c>
      <c r="L172" s="256">
        <v>0</v>
      </c>
      <c r="M172" s="190">
        <v>0</v>
      </c>
      <c r="N172" s="190">
        <v>710189.86414853728</v>
      </c>
      <c r="O172" s="470">
        <f t="shared" si="2"/>
        <v>710189.86414853728</v>
      </c>
      <c r="P172" s="53"/>
      <c r="Q172" s="53"/>
      <c r="R172" s="120"/>
      <c r="S172" s="120"/>
      <c r="T172" s="121"/>
    </row>
    <row r="173" spans="1:20" s="54" customFormat="1" x14ac:dyDescent="0.25">
      <c r="A173" s="157">
        <v>545</v>
      </c>
      <c r="B173" s="38" t="s">
        <v>348</v>
      </c>
      <c r="C173" s="256">
        <v>9479</v>
      </c>
      <c r="D173" s="255">
        <v>0.16253333333333334</v>
      </c>
      <c r="E173" s="186">
        <v>0</v>
      </c>
      <c r="F173" s="186">
        <v>0</v>
      </c>
      <c r="G173" s="207">
        <v>0</v>
      </c>
      <c r="H173" s="15">
        <v>4461</v>
      </c>
      <c r="I173" s="15">
        <v>4237</v>
      </c>
      <c r="J173" s="207">
        <v>1.0528675949964597</v>
      </c>
      <c r="K173" s="257">
        <v>0.67122266019204635</v>
      </c>
      <c r="L173" s="256">
        <v>340299.5377173333</v>
      </c>
      <c r="M173" s="190">
        <v>0</v>
      </c>
      <c r="N173" s="190">
        <v>426479.68851722608</v>
      </c>
      <c r="O173" s="470">
        <f t="shared" si="2"/>
        <v>766779.22623455944</v>
      </c>
      <c r="P173" s="53"/>
      <c r="Q173" s="53"/>
      <c r="R173" s="120"/>
      <c r="S173" s="120"/>
      <c r="T173" s="121"/>
    </row>
    <row r="174" spans="1:20" s="54" customFormat="1" x14ac:dyDescent="0.25">
      <c r="A174" s="157">
        <v>560</v>
      </c>
      <c r="B174" s="38" t="s">
        <v>113</v>
      </c>
      <c r="C174" s="256">
        <v>16003</v>
      </c>
      <c r="D174" s="255">
        <v>0</v>
      </c>
      <c r="E174" s="186">
        <v>0</v>
      </c>
      <c r="F174" s="186">
        <v>3</v>
      </c>
      <c r="G174" s="207">
        <v>1.8746485034056115E-4</v>
      </c>
      <c r="H174" s="15">
        <v>4739</v>
      </c>
      <c r="I174" s="15">
        <v>6575</v>
      </c>
      <c r="J174" s="207">
        <v>0.72076045627376428</v>
      </c>
      <c r="K174" s="257">
        <v>0.33911552146935103</v>
      </c>
      <c r="L174" s="256">
        <v>0</v>
      </c>
      <c r="M174" s="190">
        <v>0</v>
      </c>
      <c r="N174" s="190">
        <v>363762.80720566184</v>
      </c>
      <c r="O174" s="470">
        <f t="shared" si="2"/>
        <v>363762.80720566184</v>
      </c>
      <c r="P174" s="53"/>
      <c r="Q174" s="53"/>
      <c r="R174" s="120"/>
      <c r="S174" s="120"/>
      <c r="T174" s="121"/>
    </row>
    <row r="175" spans="1:20" s="54" customFormat="1" x14ac:dyDescent="0.25">
      <c r="A175" s="157">
        <v>561</v>
      </c>
      <c r="B175" s="38" t="s">
        <v>114</v>
      </c>
      <c r="C175" s="256">
        <v>1329</v>
      </c>
      <c r="D175" s="255">
        <v>0</v>
      </c>
      <c r="E175" s="186">
        <v>0</v>
      </c>
      <c r="F175" s="186">
        <v>0</v>
      </c>
      <c r="G175" s="207">
        <v>0</v>
      </c>
      <c r="H175" s="15">
        <v>455</v>
      </c>
      <c r="I175" s="15">
        <v>540</v>
      </c>
      <c r="J175" s="207">
        <v>0.84259259259259256</v>
      </c>
      <c r="K175" s="257">
        <v>0.46094765778817931</v>
      </c>
      <c r="L175" s="256">
        <v>0</v>
      </c>
      <c r="M175" s="190">
        <v>0</v>
      </c>
      <c r="N175" s="190">
        <v>41062.540275548869</v>
      </c>
      <c r="O175" s="470">
        <f t="shared" si="2"/>
        <v>41062.540275548869</v>
      </c>
      <c r="P175" s="53"/>
      <c r="Q175" s="53"/>
      <c r="R175" s="120"/>
      <c r="S175" s="120"/>
      <c r="T175" s="121"/>
    </row>
    <row r="176" spans="1:20" s="54" customFormat="1" x14ac:dyDescent="0.25">
      <c r="A176" s="157">
        <v>562</v>
      </c>
      <c r="B176" s="38" t="s">
        <v>115</v>
      </c>
      <c r="C176" s="256">
        <v>9158</v>
      </c>
      <c r="D176" s="255">
        <v>0</v>
      </c>
      <c r="E176" s="186">
        <v>0</v>
      </c>
      <c r="F176" s="186">
        <v>1</v>
      </c>
      <c r="G176" s="207">
        <v>1.0919414719371041E-4</v>
      </c>
      <c r="H176" s="15">
        <v>2666</v>
      </c>
      <c r="I176" s="15">
        <v>3533</v>
      </c>
      <c r="J176" s="207">
        <v>0.75459949051797337</v>
      </c>
      <c r="K176" s="257">
        <v>0.37295455571356012</v>
      </c>
      <c r="L176" s="256">
        <v>0</v>
      </c>
      <c r="M176" s="190">
        <v>0</v>
      </c>
      <c r="N176" s="190">
        <v>228942.15955669727</v>
      </c>
      <c r="O176" s="470">
        <f t="shared" si="2"/>
        <v>228942.15955669727</v>
      </c>
      <c r="P176" s="53"/>
      <c r="Q176" s="53"/>
      <c r="R176" s="120"/>
      <c r="S176" s="120"/>
      <c r="T176" s="121"/>
    </row>
    <row r="177" spans="1:20" s="54" customFormat="1" x14ac:dyDescent="0.25">
      <c r="A177" s="157">
        <v>563</v>
      </c>
      <c r="B177" s="38" t="s">
        <v>116</v>
      </c>
      <c r="C177" s="256">
        <v>7288</v>
      </c>
      <c r="D177" s="255">
        <v>0</v>
      </c>
      <c r="E177" s="186">
        <v>0</v>
      </c>
      <c r="F177" s="186">
        <v>0</v>
      </c>
      <c r="G177" s="207">
        <v>0</v>
      </c>
      <c r="H177" s="15">
        <v>3045</v>
      </c>
      <c r="I177" s="15">
        <v>2816</v>
      </c>
      <c r="J177" s="207">
        <v>1.0813210227272727</v>
      </c>
      <c r="K177" s="257">
        <v>0.6996760879228594</v>
      </c>
      <c r="L177" s="256">
        <v>0</v>
      </c>
      <c r="M177" s="190">
        <v>0</v>
      </c>
      <c r="N177" s="190">
        <v>341802.01220824401</v>
      </c>
      <c r="O177" s="470">
        <f t="shared" si="2"/>
        <v>341802.01220824401</v>
      </c>
      <c r="P177" s="53"/>
      <c r="Q177" s="53"/>
      <c r="R177" s="120"/>
      <c r="S177" s="120"/>
      <c r="T177" s="121"/>
    </row>
    <row r="178" spans="1:20" s="54" customFormat="1" x14ac:dyDescent="0.25">
      <c r="A178" s="157">
        <v>564</v>
      </c>
      <c r="B178" s="38" t="s">
        <v>349</v>
      </c>
      <c r="C178" s="256">
        <v>205489</v>
      </c>
      <c r="D178" s="255">
        <v>0</v>
      </c>
      <c r="E178" s="186">
        <v>0</v>
      </c>
      <c r="F178" s="186">
        <v>133</v>
      </c>
      <c r="G178" s="207">
        <v>6.4723659173970382E-4</v>
      </c>
      <c r="H178" s="15">
        <v>91221</v>
      </c>
      <c r="I178" s="15">
        <v>87333</v>
      </c>
      <c r="J178" s="207">
        <v>1.0445192538902821</v>
      </c>
      <c r="K178" s="257">
        <v>0.6628743190858688</v>
      </c>
      <c r="L178" s="256">
        <v>0</v>
      </c>
      <c r="M178" s="190">
        <v>0</v>
      </c>
      <c r="N178" s="190">
        <v>9130382.9253892563</v>
      </c>
      <c r="O178" s="470">
        <f t="shared" si="2"/>
        <v>9130382.9253892563</v>
      </c>
      <c r="P178" s="53"/>
      <c r="Q178" s="53"/>
      <c r="R178" s="120"/>
      <c r="S178" s="120"/>
      <c r="T178" s="121"/>
    </row>
    <row r="179" spans="1:20" s="54" customFormat="1" x14ac:dyDescent="0.25">
      <c r="A179" s="157">
        <v>576</v>
      </c>
      <c r="B179" s="38" t="s">
        <v>117</v>
      </c>
      <c r="C179" s="256">
        <v>2896</v>
      </c>
      <c r="D179" s="255">
        <v>0.41253333333333331</v>
      </c>
      <c r="E179" s="186">
        <v>0</v>
      </c>
      <c r="F179" s="186">
        <v>0</v>
      </c>
      <c r="G179" s="207">
        <v>0</v>
      </c>
      <c r="H179" s="15">
        <v>764</v>
      </c>
      <c r="I179" s="15">
        <v>982</v>
      </c>
      <c r="J179" s="207">
        <v>0.77800407331975563</v>
      </c>
      <c r="K179" s="257">
        <v>0.39635913851534238</v>
      </c>
      <c r="L179" s="256">
        <v>263884.57028266665</v>
      </c>
      <c r="M179" s="190">
        <v>0</v>
      </c>
      <c r="N179" s="190">
        <v>76940.792046363131</v>
      </c>
      <c r="O179" s="470">
        <f t="shared" si="2"/>
        <v>340825.36232902977</v>
      </c>
      <c r="P179" s="53"/>
      <c r="Q179" s="53"/>
      <c r="R179" s="120"/>
      <c r="S179" s="120"/>
      <c r="T179" s="121"/>
    </row>
    <row r="180" spans="1:20" s="54" customFormat="1" x14ac:dyDescent="0.25">
      <c r="A180" s="157">
        <v>577</v>
      </c>
      <c r="B180" s="38" t="s">
        <v>350</v>
      </c>
      <c r="C180" s="256">
        <v>10850</v>
      </c>
      <c r="D180" s="255">
        <v>0</v>
      </c>
      <c r="E180" s="186">
        <v>0</v>
      </c>
      <c r="F180" s="186">
        <v>1</v>
      </c>
      <c r="G180" s="207">
        <v>9.2165898617511521E-5</v>
      </c>
      <c r="H180" s="15">
        <v>3160</v>
      </c>
      <c r="I180" s="15">
        <v>4887</v>
      </c>
      <c r="J180" s="207">
        <v>0.64661346429302236</v>
      </c>
      <c r="K180" s="257">
        <v>0.26496852948860911</v>
      </c>
      <c r="L180" s="256">
        <v>0</v>
      </c>
      <c r="M180" s="190">
        <v>0</v>
      </c>
      <c r="N180" s="190">
        <v>192705.11976809293</v>
      </c>
      <c r="O180" s="470">
        <f t="shared" si="2"/>
        <v>192705.11976809293</v>
      </c>
      <c r="P180" s="53"/>
      <c r="Q180" s="53"/>
      <c r="R180" s="120"/>
      <c r="S180" s="120"/>
      <c r="T180" s="121"/>
    </row>
    <row r="181" spans="1:20" s="54" customFormat="1" x14ac:dyDescent="0.25">
      <c r="A181" s="157">
        <v>578</v>
      </c>
      <c r="B181" s="38" t="s">
        <v>118</v>
      </c>
      <c r="C181" s="256">
        <v>3273</v>
      </c>
      <c r="D181" s="255">
        <v>8.9366666666666664E-2</v>
      </c>
      <c r="E181" s="186">
        <v>0</v>
      </c>
      <c r="F181" s="186">
        <v>0</v>
      </c>
      <c r="G181" s="207">
        <v>0</v>
      </c>
      <c r="H181" s="15">
        <v>943</v>
      </c>
      <c r="I181" s="15">
        <v>1117</v>
      </c>
      <c r="J181" s="207">
        <v>0.84422560429722471</v>
      </c>
      <c r="K181" s="257">
        <v>0.46258066949281146</v>
      </c>
      <c r="L181" s="256">
        <v>64606.759447999997</v>
      </c>
      <c r="M181" s="190">
        <v>0</v>
      </c>
      <c r="N181" s="190">
        <v>101485.19838968561</v>
      </c>
      <c r="O181" s="470">
        <f t="shared" si="2"/>
        <v>166091.95783768559</v>
      </c>
      <c r="P181" s="53"/>
      <c r="Q181" s="53"/>
      <c r="R181" s="120"/>
      <c r="S181" s="120"/>
      <c r="T181" s="121"/>
    </row>
    <row r="182" spans="1:20" s="54" customFormat="1" x14ac:dyDescent="0.25">
      <c r="A182" s="157">
        <v>580</v>
      </c>
      <c r="B182" s="38" t="s">
        <v>119</v>
      </c>
      <c r="C182" s="256">
        <v>4734</v>
      </c>
      <c r="D182" s="255">
        <v>0.60911666666666664</v>
      </c>
      <c r="E182" s="186">
        <v>0</v>
      </c>
      <c r="F182" s="186">
        <v>0</v>
      </c>
      <c r="G182" s="207">
        <v>0</v>
      </c>
      <c r="H182" s="15">
        <v>1345</v>
      </c>
      <c r="I182" s="15">
        <v>1628</v>
      </c>
      <c r="J182" s="207">
        <v>0.82616707616707619</v>
      </c>
      <c r="K182" s="257">
        <v>0.44452214136266294</v>
      </c>
      <c r="L182" s="256">
        <v>636920.35730399995</v>
      </c>
      <c r="M182" s="190">
        <v>0</v>
      </c>
      <c r="N182" s="190">
        <v>141055.77478764302</v>
      </c>
      <c r="O182" s="470">
        <f t="shared" si="2"/>
        <v>777976.13209164294</v>
      </c>
      <c r="P182" s="53"/>
      <c r="Q182" s="53"/>
      <c r="R182" s="120"/>
      <c r="S182" s="120"/>
      <c r="T182" s="121"/>
    </row>
    <row r="183" spans="1:20" s="54" customFormat="1" x14ac:dyDescent="0.25">
      <c r="A183" s="157">
        <v>581</v>
      </c>
      <c r="B183" s="38" t="s">
        <v>120</v>
      </c>
      <c r="C183" s="256">
        <v>6404</v>
      </c>
      <c r="D183" s="255">
        <v>0.29443333333333332</v>
      </c>
      <c r="E183" s="186">
        <v>0</v>
      </c>
      <c r="F183" s="186">
        <v>0</v>
      </c>
      <c r="G183" s="207">
        <v>0</v>
      </c>
      <c r="H183" s="15">
        <v>2462</v>
      </c>
      <c r="I183" s="15">
        <v>2362</v>
      </c>
      <c r="J183" s="207">
        <v>1.0423370025402201</v>
      </c>
      <c r="K183" s="257">
        <v>0.6606920677358068</v>
      </c>
      <c r="L183" s="256">
        <v>416480.51960533333</v>
      </c>
      <c r="M183" s="190">
        <v>0</v>
      </c>
      <c r="N183" s="190">
        <v>283608.75627932057</v>
      </c>
      <c r="O183" s="470">
        <f t="shared" si="2"/>
        <v>700089.27588465391</v>
      </c>
      <c r="P183" s="53"/>
      <c r="Q183" s="53"/>
      <c r="R183" s="120"/>
      <c r="S183" s="120"/>
      <c r="T183" s="121"/>
    </row>
    <row r="184" spans="1:20" s="54" customFormat="1" x14ac:dyDescent="0.25">
      <c r="A184" s="157">
        <v>583</v>
      </c>
      <c r="B184" s="38" t="s">
        <v>121</v>
      </c>
      <c r="C184" s="256">
        <v>939</v>
      </c>
      <c r="D184" s="255">
        <v>1.6877</v>
      </c>
      <c r="E184" s="186">
        <v>0</v>
      </c>
      <c r="F184" s="186">
        <v>0</v>
      </c>
      <c r="G184" s="207">
        <v>0</v>
      </c>
      <c r="H184" s="15">
        <v>400</v>
      </c>
      <c r="I184" s="15">
        <v>349</v>
      </c>
      <c r="J184" s="207">
        <v>1.1461318051575931</v>
      </c>
      <c r="K184" s="257">
        <v>0.76448687035317975</v>
      </c>
      <c r="L184" s="256">
        <v>1050118.9387920001</v>
      </c>
      <c r="M184" s="190">
        <v>0</v>
      </c>
      <c r="N184" s="190">
        <v>48117.698069667451</v>
      </c>
      <c r="O184" s="470">
        <f t="shared" si="2"/>
        <v>1098236.6368616675</v>
      </c>
      <c r="P184" s="53"/>
      <c r="Q184" s="53"/>
      <c r="R184" s="120"/>
      <c r="S184" s="120"/>
      <c r="T184" s="121"/>
    </row>
    <row r="185" spans="1:20" s="54" customFormat="1" x14ac:dyDescent="0.25">
      <c r="A185" s="157">
        <v>584</v>
      </c>
      <c r="B185" s="38" t="s">
        <v>122</v>
      </c>
      <c r="C185" s="256">
        <v>2759</v>
      </c>
      <c r="D185" s="255">
        <v>1.0020833333333334</v>
      </c>
      <c r="E185" s="186">
        <v>0</v>
      </c>
      <c r="F185" s="186">
        <v>0</v>
      </c>
      <c r="G185" s="207">
        <v>0</v>
      </c>
      <c r="H185" s="15">
        <v>917</v>
      </c>
      <c r="I185" s="15">
        <v>970</v>
      </c>
      <c r="J185" s="207">
        <v>0.94536082474226801</v>
      </c>
      <c r="K185" s="257">
        <v>0.56371588993785471</v>
      </c>
      <c r="L185" s="256">
        <v>916016.27975000022</v>
      </c>
      <c r="M185" s="190">
        <v>0</v>
      </c>
      <c r="N185" s="190">
        <v>104251.23216689243</v>
      </c>
      <c r="O185" s="470">
        <f t="shared" si="2"/>
        <v>1020267.5119168926</v>
      </c>
      <c r="P185" s="53"/>
      <c r="Q185" s="53"/>
      <c r="R185" s="120"/>
      <c r="S185" s="120"/>
      <c r="T185" s="121"/>
    </row>
    <row r="186" spans="1:20" s="54" customFormat="1" x14ac:dyDescent="0.25">
      <c r="A186" s="157">
        <v>588</v>
      </c>
      <c r="B186" s="38" t="s">
        <v>123</v>
      </c>
      <c r="C186" s="256">
        <v>1690</v>
      </c>
      <c r="D186" s="255">
        <v>0.26866666666666666</v>
      </c>
      <c r="E186" s="186">
        <v>0</v>
      </c>
      <c r="F186" s="186">
        <v>0</v>
      </c>
      <c r="G186" s="207">
        <v>0</v>
      </c>
      <c r="H186" s="15">
        <v>639</v>
      </c>
      <c r="I186" s="15">
        <v>629</v>
      </c>
      <c r="J186" s="207">
        <v>1.0158982511923689</v>
      </c>
      <c r="K186" s="257">
        <v>0.63425331638795557</v>
      </c>
      <c r="L186" s="256">
        <v>100289.82773333334</v>
      </c>
      <c r="M186" s="190">
        <v>0</v>
      </c>
      <c r="N186" s="190">
        <v>71848.659657749071</v>
      </c>
      <c r="O186" s="470">
        <f t="shared" si="2"/>
        <v>172138.4873910824</v>
      </c>
      <c r="P186" s="53"/>
      <c r="Q186" s="53"/>
      <c r="R186" s="120"/>
      <c r="S186" s="120"/>
      <c r="T186" s="121"/>
    </row>
    <row r="187" spans="1:20" s="54" customFormat="1" x14ac:dyDescent="0.25">
      <c r="A187" s="157">
        <v>592</v>
      </c>
      <c r="B187" s="38" t="s">
        <v>124</v>
      </c>
      <c r="C187" s="256">
        <v>3841</v>
      </c>
      <c r="D187" s="255">
        <v>0</v>
      </c>
      <c r="E187" s="186">
        <v>0</v>
      </c>
      <c r="F187" s="186">
        <v>1</v>
      </c>
      <c r="G187" s="207">
        <v>2.6034886748242648E-4</v>
      </c>
      <c r="H187" s="15">
        <v>860</v>
      </c>
      <c r="I187" s="15">
        <v>1511</v>
      </c>
      <c r="J187" s="207">
        <v>0.56915949702183988</v>
      </c>
      <c r="K187" s="257">
        <v>0.18751456221742663</v>
      </c>
      <c r="L187" s="256">
        <v>0</v>
      </c>
      <c r="M187" s="190">
        <v>0</v>
      </c>
      <c r="N187" s="190">
        <v>48277.917345972404</v>
      </c>
      <c r="O187" s="470">
        <f t="shared" si="2"/>
        <v>48277.917345972404</v>
      </c>
      <c r="P187" s="53"/>
      <c r="Q187" s="53"/>
      <c r="R187" s="120"/>
      <c r="S187" s="120"/>
      <c r="T187" s="121"/>
    </row>
    <row r="188" spans="1:20" s="54" customFormat="1" x14ac:dyDescent="0.25">
      <c r="A188" s="157">
        <v>593</v>
      </c>
      <c r="B188" s="38" t="s">
        <v>125</v>
      </c>
      <c r="C188" s="256">
        <v>17682</v>
      </c>
      <c r="D188" s="255">
        <v>0</v>
      </c>
      <c r="E188" s="186">
        <v>0</v>
      </c>
      <c r="F188" s="186">
        <v>0</v>
      </c>
      <c r="G188" s="207">
        <v>0</v>
      </c>
      <c r="H188" s="15">
        <v>6732</v>
      </c>
      <c r="I188" s="15">
        <v>6629</v>
      </c>
      <c r="J188" s="207">
        <v>1.0155377885050536</v>
      </c>
      <c r="K188" s="257">
        <v>0.6338928537006403</v>
      </c>
      <c r="L188" s="256">
        <v>0</v>
      </c>
      <c r="M188" s="190">
        <v>0</v>
      </c>
      <c r="N188" s="190">
        <v>751305.31522520038</v>
      </c>
      <c r="O188" s="470">
        <f t="shared" si="2"/>
        <v>751305.31522520038</v>
      </c>
      <c r="P188" s="53"/>
      <c r="Q188" s="53"/>
      <c r="R188" s="120"/>
      <c r="S188" s="120"/>
      <c r="T188" s="121"/>
    </row>
    <row r="189" spans="1:20" s="54" customFormat="1" x14ac:dyDescent="0.25">
      <c r="A189" s="157">
        <v>595</v>
      </c>
      <c r="B189" s="38" t="s">
        <v>126</v>
      </c>
      <c r="C189" s="256">
        <v>4391</v>
      </c>
      <c r="D189" s="255">
        <v>0.48793333333333333</v>
      </c>
      <c r="E189" s="186">
        <v>0</v>
      </c>
      <c r="F189" s="186">
        <v>0</v>
      </c>
      <c r="G189" s="207">
        <v>0</v>
      </c>
      <c r="H189" s="15">
        <v>1238</v>
      </c>
      <c r="I189" s="15">
        <v>1428</v>
      </c>
      <c r="J189" s="207">
        <v>0.86694677871148462</v>
      </c>
      <c r="K189" s="257">
        <v>0.48530184390707137</v>
      </c>
      <c r="L189" s="256">
        <v>473238.77210133336</v>
      </c>
      <c r="M189" s="190">
        <v>0</v>
      </c>
      <c r="N189" s="190">
        <v>142838.27538382655</v>
      </c>
      <c r="O189" s="470">
        <f t="shared" si="2"/>
        <v>616077.04748515994</v>
      </c>
      <c r="P189" s="53"/>
      <c r="Q189" s="53"/>
      <c r="R189" s="120"/>
      <c r="S189" s="120"/>
      <c r="T189" s="121"/>
    </row>
    <row r="190" spans="1:20" s="54" customFormat="1" x14ac:dyDescent="0.25">
      <c r="A190" s="157">
        <v>598</v>
      </c>
      <c r="B190" s="38" t="s">
        <v>351</v>
      </c>
      <c r="C190" s="256">
        <v>19208</v>
      </c>
      <c r="D190" s="255">
        <v>0</v>
      </c>
      <c r="E190" s="186">
        <v>0</v>
      </c>
      <c r="F190" s="186">
        <v>2</v>
      </c>
      <c r="G190" s="207">
        <v>1.0412328196584757E-4</v>
      </c>
      <c r="H190" s="15">
        <v>10699</v>
      </c>
      <c r="I190" s="15">
        <v>8067</v>
      </c>
      <c r="J190" s="207">
        <v>1.3262675096070411</v>
      </c>
      <c r="K190" s="257">
        <v>0.94462257480262779</v>
      </c>
      <c r="L190" s="256">
        <v>0</v>
      </c>
      <c r="M190" s="190">
        <v>0</v>
      </c>
      <c r="N190" s="190">
        <v>1216213.127238699</v>
      </c>
      <c r="O190" s="470">
        <f t="shared" si="2"/>
        <v>1216213.127238699</v>
      </c>
      <c r="P190" s="53"/>
      <c r="Q190" s="53"/>
      <c r="R190" s="120"/>
      <c r="S190" s="120"/>
      <c r="T190" s="121"/>
    </row>
    <row r="191" spans="1:20" s="54" customFormat="1" x14ac:dyDescent="0.25">
      <c r="A191" s="157">
        <v>599</v>
      </c>
      <c r="B191" s="38" t="s">
        <v>127</v>
      </c>
      <c r="C191" s="256">
        <v>11081</v>
      </c>
      <c r="D191" s="255">
        <v>0</v>
      </c>
      <c r="E191" s="186">
        <v>0</v>
      </c>
      <c r="F191" s="186">
        <v>0</v>
      </c>
      <c r="G191" s="207">
        <v>0</v>
      </c>
      <c r="H191" s="15">
        <v>4453</v>
      </c>
      <c r="I191" s="15">
        <v>5104</v>
      </c>
      <c r="J191" s="207">
        <v>0.8724529780564263</v>
      </c>
      <c r="K191" s="257">
        <v>0.49080804325201305</v>
      </c>
      <c r="L191" s="256">
        <v>0</v>
      </c>
      <c r="M191" s="190">
        <v>0</v>
      </c>
      <c r="N191" s="190">
        <v>364552.3024452806</v>
      </c>
      <c r="O191" s="470">
        <f t="shared" si="2"/>
        <v>364552.3024452806</v>
      </c>
      <c r="P191" s="53"/>
      <c r="Q191" s="53"/>
      <c r="R191" s="120"/>
      <c r="S191" s="120"/>
      <c r="T191" s="121"/>
    </row>
    <row r="192" spans="1:20" s="54" customFormat="1" x14ac:dyDescent="0.25">
      <c r="A192" s="157">
        <v>601</v>
      </c>
      <c r="B192" s="38" t="s">
        <v>128</v>
      </c>
      <c r="C192" s="256">
        <v>4032</v>
      </c>
      <c r="D192" s="255">
        <v>1.1069833333333334</v>
      </c>
      <c r="E192" s="186">
        <v>0</v>
      </c>
      <c r="F192" s="186">
        <v>0</v>
      </c>
      <c r="G192" s="207">
        <v>0</v>
      </c>
      <c r="H192" s="15">
        <v>1346</v>
      </c>
      <c r="I192" s="15">
        <v>1436</v>
      </c>
      <c r="J192" s="207">
        <v>0.93732590529247906</v>
      </c>
      <c r="K192" s="257">
        <v>0.55568097048806586</v>
      </c>
      <c r="L192" s="256">
        <v>1478799.3749760003</v>
      </c>
      <c r="M192" s="190">
        <v>0</v>
      </c>
      <c r="N192" s="190">
        <v>150181.09526171829</v>
      </c>
      <c r="O192" s="470">
        <f t="shared" si="2"/>
        <v>1628980.4702377187</v>
      </c>
      <c r="P192" s="53"/>
      <c r="Q192" s="53"/>
      <c r="R192" s="120"/>
      <c r="S192" s="120"/>
      <c r="T192" s="121"/>
    </row>
    <row r="193" spans="1:20" s="54" customFormat="1" x14ac:dyDescent="0.25">
      <c r="A193" s="157">
        <v>604</v>
      </c>
      <c r="B193" s="38" t="s">
        <v>352</v>
      </c>
      <c r="C193" s="256">
        <v>19623</v>
      </c>
      <c r="D193" s="255">
        <v>0</v>
      </c>
      <c r="E193" s="186">
        <v>0</v>
      </c>
      <c r="F193" s="186">
        <v>1</v>
      </c>
      <c r="G193" s="207">
        <v>5.0960607450440812E-5</v>
      </c>
      <c r="H193" s="15">
        <v>7840</v>
      </c>
      <c r="I193" s="15">
        <v>8995</v>
      </c>
      <c r="J193" s="207">
        <v>0.87159533073929962</v>
      </c>
      <c r="K193" s="257">
        <v>0.48995039593488637</v>
      </c>
      <c r="L193" s="256">
        <v>0</v>
      </c>
      <c r="M193" s="190">
        <v>0</v>
      </c>
      <c r="N193" s="190">
        <v>644446.30240041134</v>
      </c>
      <c r="O193" s="470">
        <f t="shared" si="2"/>
        <v>644446.30240041134</v>
      </c>
      <c r="P193" s="53"/>
      <c r="Q193" s="53"/>
      <c r="R193" s="120"/>
      <c r="S193" s="120"/>
      <c r="T193" s="121"/>
    </row>
    <row r="194" spans="1:20" s="54" customFormat="1" x14ac:dyDescent="0.25">
      <c r="A194" s="157">
        <v>607</v>
      </c>
      <c r="B194" s="38" t="s">
        <v>129</v>
      </c>
      <c r="C194" s="256">
        <v>4246</v>
      </c>
      <c r="D194" s="255">
        <v>0</v>
      </c>
      <c r="E194" s="186">
        <v>0</v>
      </c>
      <c r="F194" s="186">
        <v>0</v>
      </c>
      <c r="G194" s="207">
        <v>0</v>
      </c>
      <c r="H194" s="15">
        <v>1187</v>
      </c>
      <c r="I194" s="15">
        <v>1493</v>
      </c>
      <c r="J194" s="207">
        <v>0.79504353650368387</v>
      </c>
      <c r="K194" s="257">
        <v>0.41339860169927062</v>
      </c>
      <c r="L194" s="256">
        <v>0</v>
      </c>
      <c r="M194" s="190">
        <v>0</v>
      </c>
      <c r="N194" s="190">
        <v>117657.11972249635</v>
      </c>
      <c r="O194" s="470">
        <f t="shared" si="2"/>
        <v>117657.11972249635</v>
      </c>
      <c r="P194" s="53"/>
      <c r="Q194" s="53"/>
      <c r="R194" s="120"/>
      <c r="S194" s="120"/>
      <c r="T194" s="121"/>
    </row>
    <row r="195" spans="1:20" s="54" customFormat="1" x14ac:dyDescent="0.25">
      <c r="A195" s="157">
        <v>608</v>
      </c>
      <c r="B195" s="38" t="s">
        <v>353</v>
      </c>
      <c r="C195" s="256">
        <v>2089</v>
      </c>
      <c r="D195" s="255">
        <v>0</v>
      </c>
      <c r="E195" s="186">
        <v>0</v>
      </c>
      <c r="F195" s="186">
        <v>0</v>
      </c>
      <c r="G195" s="207">
        <v>0</v>
      </c>
      <c r="H195" s="15">
        <v>569</v>
      </c>
      <c r="I195" s="15">
        <v>769</v>
      </c>
      <c r="J195" s="207">
        <v>0.73992197659297787</v>
      </c>
      <c r="K195" s="257">
        <v>0.35827704178856462</v>
      </c>
      <c r="L195" s="256">
        <v>0</v>
      </c>
      <c r="M195" s="190">
        <v>0</v>
      </c>
      <c r="N195" s="190">
        <v>50167.982822061756</v>
      </c>
      <c r="O195" s="470">
        <f t="shared" si="2"/>
        <v>50167.982822061756</v>
      </c>
      <c r="P195" s="53"/>
      <c r="Q195" s="53"/>
      <c r="R195" s="120"/>
      <c r="S195" s="120"/>
      <c r="T195" s="121"/>
    </row>
    <row r="196" spans="1:20" s="54" customFormat="1" x14ac:dyDescent="0.25">
      <c r="A196" s="157">
        <v>609</v>
      </c>
      <c r="B196" s="38" t="s">
        <v>354</v>
      </c>
      <c r="C196" s="256">
        <v>83934</v>
      </c>
      <c r="D196" s="255">
        <v>0</v>
      </c>
      <c r="E196" s="186">
        <v>0</v>
      </c>
      <c r="F196" s="186">
        <v>1</v>
      </c>
      <c r="G196" s="207">
        <v>1.1914123001405866E-5</v>
      </c>
      <c r="H196" s="15">
        <v>35032</v>
      </c>
      <c r="I196" s="15">
        <v>33650</v>
      </c>
      <c r="J196" s="207">
        <v>1.0410698365527489</v>
      </c>
      <c r="K196" s="257">
        <v>0.65942490174833557</v>
      </c>
      <c r="L196" s="256">
        <v>0</v>
      </c>
      <c r="M196" s="190">
        <v>0</v>
      </c>
      <c r="N196" s="190">
        <v>3709987.815215202</v>
      </c>
      <c r="O196" s="470">
        <f t="shared" si="2"/>
        <v>3709987.815215202</v>
      </c>
      <c r="P196" s="53"/>
      <c r="Q196" s="53"/>
      <c r="R196" s="120"/>
      <c r="S196" s="120"/>
      <c r="T196" s="121"/>
    </row>
    <row r="197" spans="1:20" s="54" customFormat="1" x14ac:dyDescent="0.25">
      <c r="A197" s="157">
        <v>611</v>
      </c>
      <c r="B197" s="38" t="s">
        <v>355</v>
      </c>
      <c r="C197" s="256">
        <v>5035</v>
      </c>
      <c r="D197" s="255">
        <v>0</v>
      </c>
      <c r="E197" s="186">
        <v>0</v>
      </c>
      <c r="F197" s="186">
        <v>0</v>
      </c>
      <c r="G197" s="207">
        <v>0</v>
      </c>
      <c r="H197" s="15">
        <v>1081</v>
      </c>
      <c r="I197" s="15">
        <v>2430</v>
      </c>
      <c r="J197" s="207">
        <v>0.44485596707818931</v>
      </c>
      <c r="K197" s="257">
        <v>6.3211032273776058E-2</v>
      </c>
      <c r="L197" s="256">
        <v>0</v>
      </c>
      <c r="M197" s="190">
        <v>0</v>
      </c>
      <c r="N197" s="190">
        <v>21333.473708821941</v>
      </c>
      <c r="O197" s="470">
        <f t="shared" si="2"/>
        <v>21333.473708821941</v>
      </c>
      <c r="P197" s="53"/>
      <c r="Q197" s="53"/>
      <c r="R197" s="120"/>
      <c r="S197" s="120"/>
      <c r="T197" s="121"/>
    </row>
    <row r="198" spans="1:20" s="54" customFormat="1" x14ac:dyDescent="0.25">
      <c r="A198" s="157">
        <v>614</v>
      </c>
      <c r="B198" s="38" t="s">
        <v>130</v>
      </c>
      <c r="C198" s="256">
        <v>3183</v>
      </c>
      <c r="D198" s="255">
        <v>1.5309166666666667</v>
      </c>
      <c r="E198" s="186">
        <v>0</v>
      </c>
      <c r="F198" s="186">
        <v>0</v>
      </c>
      <c r="G198" s="207">
        <v>0</v>
      </c>
      <c r="H198" s="15">
        <v>906</v>
      </c>
      <c r="I198" s="15">
        <v>1022</v>
      </c>
      <c r="J198" s="207">
        <v>0.88649706457925637</v>
      </c>
      <c r="K198" s="257">
        <v>0.50485212977484317</v>
      </c>
      <c r="L198" s="256">
        <v>3228983.5914600003</v>
      </c>
      <c r="M198" s="190">
        <v>0</v>
      </c>
      <c r="N198" s="190">
        <v>107713.47837778504</v>
      </c>
      <c r="O198" s="470">
        <f t="shared" si="2"/>
        <v>3336697.0698377853</v>
      </c>
      <c r="P198" s="53"/>
      <c r="Q198" s="53"/>
      <c r="R198" s="120"/>
      <c r="S198" s="120"/>
      <c r="T198" s="121"/>
    </row>
    <row r="199" spans="1:20" s="54" customFormat="1" x14ac:dyDescent="0.25">
      <c r="A199" s="157">
        <v>615</v>
      </c>
      <c r="B199" s="38" t="s">
        <v>131</v>
      </c>
      <c r="C199" s="256">
        <v>7873</v>
      </c>
      <c r="D199" s="255">
        <v>1.4268999999999998</v>
      </c>
      <c r="E199" s="186">
        <v>0</v>
      </c>
      <c r="F199" s="186">
        <v>1</v>
      </c>
      <c r="G199" s="207">
        <v>1.2701638511367967E-4</v>
      </c>
      <c r="H199" s="15">
        <v>2604</v>
      </c>
      <c r="I199" s="15">
        <v>2583</v>
      </c>
      <c r="J199" s="207">
        <v>1.0081300813008129</v>
      </c>
      <c r="K199" s="257">
        <v>0.62648514649639964</v>
      </c>
      <c r="L199" s="256">
        <v>3722043.4794839993</v>
      </c>
      <c r="M199" s="190">
        <v>0</v>
      </c>
      <c r="N199" s="190">
        <v>330613.24593728333</v>
      </c>
      <c r="O199" s="470">
        <f t="shared" si="2"/>
        <v>4052656.7254212825</v>
      </c>
      <c r="P199" s="53"/>
      <c r="Q199" s="53"/>
      <c r="R199" s="120"/>
      <c r="S199" s="120"/>
      <c r="T199" s="121"/>
    </row>
    <row r="200" spans="1:20" s="54" customFormat="1" x14ac:dyDescent="0.25">
      <c r="A200" s="157">
        <v>616</v>
      </c>
      <c r="B200" s="38" t="s">
        <v>132</v>
      </c>
      <c r="C200" s="256">
        <v>1860</v>
      </c>
      <c r="D200" s="255">
        <v>0</v>
      </c>
      <c r="E200" s="186">
        <v>0</v>
      </c>
      <c r="F200" s="186">
        <v>0</v>
      </c>
      <c r="G200" s="207">
        <v>0</v>
      </c>
      <c r="H200" s="15">
        <v>513</v>
      </c>
      <c r="I200" s="15">
        <v>827</v>
      </c>
      <c r="J200" s="207">
        <v>0.62031438935912941</v>
      </c>
      <c r="K200" s="257">
        <v>0.23866945455471616</v>
      </c>
      <c r="L200" s="256">
        <v>0</v>
      </c>
      <c r="M200" s="190">
        <v>0</v>
      </c>
      <c r="N200" s="190">
        <v>29756.30518217288</v>
      </c>
      <c r="O200" s="470">
        <f t="shared" si="2"/>
        <v>29756.30518217288</v>
      </c>
      <c r="P200" s="53"/>
      <c r="Q200" s="53"/>
      <c r="R200" s="120"/>
      <c r="S200" s="120"/>
      <c r="T200" s="121"/>
    </row>
    <row r="201" spans="1:20" s="54" customFormat="1" x14ac:dyDescent="0.25">
      <c r="A201" s="157">
        <v>619</v>
      </c>
      <c r="B201" s="38" t="s">
        <v>133</v>
      </c>
      <c r="C201" s="256">
        <v>2828</v>
      </c>
      <c r="D201" s="255">
        <v>0</v>
      </c>
      <c r="E201" s="186">
        <v>0</v>
      </c>
      <c r="F201" s="186">
        <v>0</v>
      </c>
      <c r="G201" s="207">
        <v>0</v>
      </c>
      <c r="H201" s="15">
        <v>878</v>
      </c>
      <c r="I201" s="15">
        <v>1042</v>
      </c>
      <c r="J201" s="207">
        <v>0.8426103646833013</v>
      </c>
      <c r="K201" s="257">
        <v>0.46096542987888806</v>
      </c>
      <c r="L201" s="256">
        <v>0</v>
      </c>
      <c r="M201" s="190">
        <v>0</v>
      </c>
      <c r="N201" s="190">
        <v>87380.994098803116</v>
      </c>
      <c r="O201" s="470">
        <f t="shared" ref="O201:O264" si="3">SUM(L201:N201)</f>
        <v>87380.994098803116</v>
      </c>
      <c r="P201" s="53"/>
      <c r="Q201" s="53"/>
      <c r="R201" s="120"/>
      <c r="S201" s="120"/>
      <c r="T201" s="121"/>
    </row>
    <row r="202" spans="1:20" s="54" customFormat="1" x14ac:dyDescent="0.25">
      <c r="A202" s="157">
        <v>620</v>
      </c>
      <c r="B202" s="38" t="s">
        <v>134</v>
      </c>
      <c r="C202" s="256">
        <v>2528</v>
      </c>
      <c r="D202" s="255">
        <v>1.6873</v>
      </c>
      <c r="E202" s="186">
        <v>0</v>
      </c>
      <c r="F202" s="186">
        <v>0</v>
      </c>
      <c r="G202" s="207">
        <v>0</v>
      </c>
      <c r="H202" s="15">
        <v>723</v>
      </c>
      <c r="I202" s="15">
        <v>778</v>
      </c>
      <c r="J202" s="207">
        <v>0.92930591259640105</v>
      </c>
      <c r="K202" s="257">
        <v>0.54766097779198786</v>
      </c>
      <c r="L202" s="256">
        <v>2826487.2092160005</v>
      </c>
      <c r="M202" s="190">
        <v>0</v>
      </c>
      <c r="N202" s="190">
        <v>92802.160383051494</v>
      </c>
      <c r="O202" s="470">
        <f t="shared" si="3"/>
        <v>2919289.3695990518</v>
      </c>
      <c r="P202" s="53"/>
      <c r="Q202" s="53"/>
      <c r="R202" s="120"/>
      <c r="S202" s="120"/>
      <c r="T202" s="121"/>
    </row>
    <row r="203" spans="1:20" s="54" customFormat="1" x14ac:dyDescent="0.25">
      <c r="A203" s="157">
        <v>623</v>
      </c>
      <c r="B203" s="38" t="s">
        <v>135</v>
      </c>
      <c r="C203" s="256">
        <v>2151</v>
      </c>
      <c r="D203" s="255">
        <v>0.79273333333333329</v>
      </c>
      <c r="E203" s="186">
        <v>0</v>
      </c>
      <c r="F203" s="186">
        <v>0</v>
      </c>
      <c r="G203" s="207">
        <v>0</v>
      </c>
      <c r="H203" s="15">
        <v>608</v>
      </c>
      <c r="I203" s="15">
        <v>754</v>
      </c>
      <c r="J203" s="207">
        <v>0.80636604774535814</v>
      </c>
      <c r="K203" s="257">
        <v>0.42472111294094489</v>
      </c>
      <c r="L203" s="256">
        <v>376637.81707200001</v>
      </c>
      <c r="M203" s="190">
        <v>0</v>
      </c>
      <c r="N203" s="190">
        <v>61236.939887128232</v>
      </c>
      <c r="O203" s="470">
        <f t="shared" si="3"/>
        <v>437874.75695912825</v>
      </c>
      <c r="P203" s="53"/>
      <c r="Q203" s="53"/>
      <c r="R203" s="120"/>
      <c r="S203" s="120"/>
      <c r="T203" s="121"/>
    </row>
    <row r="204" spans="1:20" s="54" customFormat="1" x14ac:dyDescent="0.25">
      <c r="A204" s="157">
        <v>624</v>
      </c>
      <c r="B204" s="38" t="s">
        <v>356</v>
      </c>
      <c r="C204" s="256">
        <v>5140</v>
      </c>
      <c r="D204" s="255">
        <v>0</v>
      </c>
      <c r="E204" s="186">
        <v>0</v>
      </c>
      <c r="F204" s="186">
        <v>0</v>
      </c>
      <c r="G204" s="207">
        <v>0</v>
      </c>
      <c r="H204" s="15">
        <v>1080</v>
      </c>
      <c r="I204" s="15">
        <v>2128</v>
      </c>
      <c r="J204" s="207">
        <v>0.50751879699248126</v>
      </c>
      <c r="K204" s="257">
        <v>0.12587386218806801</v>
      </c>
      <c r="L204" s="256">
        <v>0</v>
      </c>
      <c r="M204" s="190">
        <v>0</v>
      </c>
      <c r="N204" s="190">
        <v>43367.850409876257</v>
      </c>
      <c r="O204" s="470">
        <f t="shared" si="3"/>
        <v>43367.850409876257</v>
      </c>
      <c r="P204" s="53"/>
      <c r="Q204" s="53"/>
      <c r="R204" s="120"/>
      <c r="S204" s="120"/>
      <c r="T204" s="121"/>
    </row>
    <row r="205" spans="1:20" s="54" customFormat="1" x14ac:dyDescent="0.25">
      <c r="A205" s="157">
        <v>625</v>
      </c>
      <c r="B205" s="38" t="s">
        <v>136</v>
      </c>
      <c r="C205" s="256">
        <v>3077</v>
      </c>
      <c r="D205" s="255">
        <v>0.1968</v>
      </c>
      <c r="E205" s="186">
        <v>0</v>
      </c>
      <c r="F205" s="186">
        <v>0</v>
      </c>
      <c r="G205" s="207">
        <v>0</v>
      </c>
      <c r="H205" s="15">
        <v>914</v>
      </c>
      <c r="I205" s="15">
        <v>1151</v>
      </c>
      <c r="J205" s="207">
        <v>0.79409209383145096</v>
      </c>
      <c r="K205" s="257">
        <v>0.41244715902703771</v>
      </c>
      <c r="L205" s="256">
        <v>133754.679168</v>
      </c>
      <c r="M205" s="190">
        <v>0</v>
      </c>
      <c r="N205" s="190">
        <v>85067.766855104855</v>
      </c>
      <c r="O205" s="470">
        <f t="shared" si="3"/>
        <v>218822.44602310486</v>
      </c>
      <c r="P205" s="53"/>
      <c r="Q205" s="53"/>
      <c r="R205" s="120"/>
      <c r="S205" s="120"/>
      <c r="T205" s="121"/>
    </row>
    <row r="206" spans="1:20" s="54" customFormat="1" x14ac:dyDescent="0.25">
      <c r="A206" s="157">
        <v>626</v>
      </c>
      <c r="B206" s="38" t="s">
        <v>137</v>
      </c>
      <c r="C206" s="256">
        <v>5131</v>
      </c>
      <c r="D206" s="255">
        <v>0.97928333333333339</v>
      </c>
      <c r="E206" s="186">
        <v>0</v>
      </c>
      <c r="F206" s="186">
        <v>0</v>
      </c>
      <c r="G206" s="207">
        <v>0</v>
      </c>
      <c r="H206" s="15">
        <v>1636</v>
      </c>
      <c r="I206" s="15">
        <v>1711</v>
      </c>
      <c r="J206" s="207">
        <v>0.95616598480420811</v>
      </c>
      <c r="K206" s="257">
        <v>0.57452104999979481</v>
      </c>
      <c r="L206" s="256">
        <v>1109856.3507826668</v>
      </c>
      <c r="M206" s="190">
        <v>0</v>
      </c>
      <c r="N206" s="190">
        <v>197595.55903100595</v>
      </c>
      <c r="O206" s="470">
        <f t="shared" si="3"/>
        <v>1307451.9098136728</v>
      </c>
      <c r="P206" s="53"/>
      <c r="Q206" s="53"/>
      <c r="R206" s="120"/>
      <c r="S206" s="120"/>
      <c r="T206" s="121"/>
    </row>
    <row r="207" spans="1:20" s="54" customFormat="1" x14ac:dyDescent="0.25">
      <c r="A207" s="157">
        <v>630</v>
      </c>
      <c r="B207" s="38" t="s">
        <v>138</v>
      </c>
      <c r="C207" s="256">
        <v>1578</v>
      </c>
      <c r="D207" s="255">
        <v>1.4088000000000001</v>
      </c>
      <c r="E207" s="186">
        <v>0</v>
      </c>
      <c r="F207" s="186">
        <v>0</v>
      </c>
      <c r="G207" s="207">
        <v>0</v>
      </c>
      <c r="H207" s="15">
        <v>767</v>
      </c>
      <c r="I207" s="15">
        <v>571</v>
      </c>
      <c r="J207" s="207">
        <v>1.3432574430823117</v>
      </c>
      <c r="K207" s="257">
        <v>0.96161250827789835</v>
      </c>
      <c r="L207" s="256">
        <v>736552.98604800005</v>
      </c>
      <c r="M207" s="190">
        <v>0</v>
      </c>
      <c r="N207" s="190">
        <v>101712.96678633096</v>
      </c>
      <c r="O207" s="470">
        <f t="shared" si="3"/>
        <v>838265.95283433096</v>
      </c>
      <c r="P207" s="53"/>
      <c r="Q207" s="53"/>
      <c r="R207" s="120"/>
      <c r="S207" s="120"/>
      <c r="T207" s="121"/>
    </row>
    <row r="208" spans="1:20" s="54" customFormat="1" x14ac:dyDescent="0.25">
      <c r="A208" s="157">
        <v>631</v>
      </c>
      <c r="B208" s="38" t="s">
        <v>139</v>
      </c>
      <c r="C208" s="256">
        <v>2004</v>
      </c>
      <c r="D208" s="255">
        <v>0</v>
      </c>
      <c r="E208" s="186">
        <v>0</v>
      </c>
      <c r="F208" s="186">
        <v>0</v>
      </c>
      <c r="G208" s="207">
        <v>0</v>
      </c>
      <c r="H208" s="15">
        <v>506</v>
      </c>
      <c r="I208" s="15">
        <v>877</v>
      </c>
      <c r="J208" s="207">
        <v>0.5769669327251995</v>
      </c>
      <c r="K208" s="257">
        <v>0.19532199792078625</v>
      </c>
      <c r="L208" s="256">
        <v>0</v>
      </c>
      <c r="M208" s="190">
        <v>0</v>
      </c>
      <c r="N208" s="190">
        <v>26237.236775343128</v>
      </c>
      <c r="O208" s="470">
        <f t="shared" si="3"/>
        <v>26237.236775343128</v>
      </c>
      <c r="P208" s="53"/>
      <c r="Q208" s="53"/>
      <c r="R208" s="120"/>
      <c r="S208" s="120"/>
      <c r="T208" s="121"/>
    </row>
    <row r="209" spans="1:20" s="54" customFormat="1" x14ac:dyDescent="0.25">
      <c r="A209" s="157">
        <v>635</v>
      </c>
      <c r="B209" s="38" t="s">
        <v>140</v>
      </c>
      <c r="C209" s="256">
        <v>6435</v>
      </c>
      <c r="D209" s="255">
        <v>0</v>
      </c>
      <c r="E209" s="186">
        <v>0</v>
      </c>
      <c r="F209" s="186">
        <v>0</v>
      </c>
      <c r="G209" s="207">
        <v>0</v>
      </c>
      <c r="H209" s="15">
        <v>1924</v>
      </c>
      <c r="I209" s="15">
        <v>2593</v>
      </c>
      <c r="J209" s="207">
        <v>0.74199768607790206</v>
      </c>
      <c r="K209" s="257">
        <v>0.36035275127348881</v>
      </c>
      <c r="L209" s="256">
        <v>0</v>
      </c>
      <c r="M209" s="190">
        <v>0</v>
      </c>
      <c r="N209" s="190">
        <v>155433.85304644168</v>
      </c>
      <c r="O209" s="470">
        <f t="shared" si="3"/>
        <v>155433.85304644168</v>
      </c>
      <c r="P209" s="53"/>
      <c r="Q209" s="53"/>
      <c r="R209" s="120"/>
      <c r="S209" s="120"/>
      <c r="T209" s="121"/>
    </row>
    <row r="210" spans="1:20" s="54" customFormat="1" x14ac:dyDescent="0.25">
      <c r="A210" s="157">
        <v>636</v>
      </c>
      <c r="B210" s="38" t="s">
        <v>141</v>
      </c>
      <c r="C210" s="256">
        <v>8276</v>
      </c>
      <c r="D210" s="255">
        <v>0</v>
      </c>
      <c r="E210" s="186">
        <v>0</v>
      </c>
      <c r="F210" s="186">
        <v>3</v>
      </c>
      <c r="G210" s="207">
        <v>3.6249395843402607E-4</v>
      </c>
      <c r="H210" s="15">
        <v>2512</v>
      </c>
      <c r="I210" s="15">
        <v>3427</v>
      </c>
      <c r="J210" s="207">
        <v>0.73300262620367673</v>
      </c>
      <c r="K210" s="257">
        <v>0.35135769139926348</v>
      </c>
      <c r="L210" s="256">
        <v>0</v>
      </c>
      <c r="M210" s="190">
        <v>0</v>
      </c>
      <c r="N210" s="190">
        <v>194912.26410698102</v>
      </c>
      <c r="O210" s="470">
        <f t="shared" si="3"/>
        <v>194912.26410698102</v>
      </c>
      <c r="P210" s="53"/>
      <c r="Q210" s="53"/>
      <c r="R210" s="120"/>
      <c r="S210" s="120"/>
      <c r="T210" s="121"/>
    </row>
    <row r="211" spans="1:20" s="54" customFormat="1" x14ac:dyDescent="0.25">
      <c r="A211" s="157">
        <v>638</v>
      </c>
      <c r="B211" s="38" t="s">
        <v>357</v>
      </c>
      <c r="C211" s="256">
        <v>50380</v>
      </c>
      <c r="D211" s="255">
        <v>0</v>
      </c>
      <c r="E211" s="186">
        <v>0</v>
      </c>
      <c r="F211" s="186">
        <v>0</v>
      </c>
      <c r="G211" s="207">
        <v>0</v>
      </c>
      <c r="H211" s="15">
        <v>21348</v>
      </c>
      <c r="I211" s="15">
        <v>22741</v>
      </c>
      <c r="J211" s="207">
        <v>0.93874499802119515</v>
      </c>
      <c r="K211" s="257">
        <v>0.55710006321678196</v>
      </c>
      <c r="L211" s="256">
        <v>0</v>
      </c>
      <c r="M211" s="190">
        <v>0</v>
      </c>
      <c r="N211" s="190">
        <v>1881310.9804212647</v>
      </c>
      <c r="O211" s="470">
        <f t="shared" si="3"/>
        <v>1881310.9804212647</v>
      </c>
      <c r="P211" s="53"/>
      <c r="Q211" s="53"/>
      <c r="R211" s="120"/>
      <c r="S211" s="120"/>
      <c r="T211" s="121"/>
    </row>
    <row r="212" spans="1:20" s="54" customFormat="1" x14ac:dyDescent="0.25">
      <c r="A212" s="157">
        <v>678</v>
      </c>
      <c r="B212" s="38" t="s">
        <v>358</v>
      </c>
      <c r="C212" s="256">
        <v>24679</v>
      </c>
      <c r="D212" s="255">
        <v>0</v>
      </c>
      <c r="E212" s="186">
        <v>0</v>
      </c>
      <c r="F212" s="186">
        <v>2</v>
      </c>
      <c r="G212" s="207">
        <v>8.1040560800680738E-5</v>
      </c>
      <c r="H212" s="15">
        <v>10655</v>
      </c>
      <c r="I212" s="15">
        <v>9233</v>
      </c>
      <c r="J212" s="207">
        <v>1.1540127802447742</v>
      </c>
      <c r="K212" s="257">
        <v>0.77236784544036086</v>
      </c>
      <c r="L212" s="256">
        <v>0</v>
      </c>
      <c r="M212" s="190">
        <v>0</v>
      </c>
      <c r="N212" s="190">
        <v>1277676.6638424473</v>
      </c>
      <c r="O212" s="470">
        <f t="shared" si="3"/>
        <v>1277676.6638424473</v>
      </c>
      <c r="P212" s="53"/>
      <c r="Q212" s="53"/>
      <c r="R212" s="120"/>
      <c r="S212" s="120"/>
      <c r="T212" s="121"/>
    </row>
    <row r="213" spans="1:20" s="54" customFormat="1" x14ac:dyDescent="0.25">
      <c r="A213" s="157">
        <v>680</v>
      </c>
      <c r="B213" s="38" t="s">
        <v>359</v>
      </c>
      <c r="C213" s="256">
        <v>24056</v>
      </c>
      <c r="D213" s="255">
        <v>0</v>
      </c>
      <c r="E213" s="186">
        <v>0</v>
      </c>
      <c r="F213" s="186">
        <v>0</v>
      </c>
      <c r="G213" s="207">
        <v>0</v>
      </c>
      <c r="H213" s="15">
        <v>10672</v>
      </c>
      <c r="I213" s="15">
        <v>10753</v>
      </c>
      <c r="J213" s="207">
        <v>0.99246721845066488</v>
      </c>
      <c r="K213" s="257">
        <v>0.61082228364625157</v>
      </c>
      <c r="L213" s="256">
        <v>0</v>
      </c>
      <c r="M213" s="190">
        <v>0</v>
      </c>
      <c r="N213" s="190">
        <v>984934.8555370752</v>
      </c>
      <c r="O213" s="470">
        <f t="shared" si="3"/>
        <v>984934.8555370752</v>
      </c>
      <c r="P213" s="53"/>
      <c r="Q213" s="53"/>
      <c r="R213" s="120"/>
      <c r="S213" s="120"/>
      <c r="T213" s="121"/>
    </row>
    <row r="214" spans="1:20" s="54" customFormat="1" x14ac:dyDescent="0.25">
      <c r="A214" s="157">
        <v>681</v>
      </c>
      <c r="B214" s="38" t="s">
        <v>142</v>
      </c>
      <c r="C214" s="256">
        <v>3431</v>
      </c>
      <c r="D214" s="255">
        <v>0.56373333333333331</v>
      </c>
      <c r="E214" s="186">
        <v>0</v>
      </c>
      <c r="F214" s="186">
        <v>0</v>
      </c>
      <c r="G214" s="207">
        <v>0</v>
      </c>
      <c r="H214" s="15">
        <v>942</v>
      </c>
      <c r="I214" s="15">
        <v>1250</v>
      </c>
      <c r="J214" s="207">
        <v>0.75360000000000005</v>
      </c>
      <c r="K214" s="257">
        <v>0.3719550651955868</v>
      </c>
      <c r="L214" s="256">
        <v>427219.26344533329</v>
      </c>
      <c r="M214" s="190">
        <v>0</v>
      </c>
      <c r="N214" s="190">
        <v>85542.199856826497</v>
      </c>
      <c r="O214" s="470">
        <f t="shared" si="3"/>
        <v>512761.4633021598</v>
      </c>
      <c r="P214" s="53"/>
      <c r="Q214" s="53"/>
      <c r="R214" s="120"/>
      <c r="S214" s="120"/>
      <c r="T214" s="121"/>
    </row>
    <row r="215" spans="1:20" s="54" customFormat="1" x14ac:dyDescent="0.25">
      <c r="A215" s="157">
        <v>683</v>
      </c>
      <c r="B215" s="38" t="s">
        <v>143</v>
      </c>
      <c r="C215" s="256">
        <v>3783</v>
      </c>
      <c r="D215" s="255">
        <v>1.6678666666666668</v>
      </c>
      <c r="E215" s="186">
        <v>0</v>
      </c>
      <c r="F215" s="186">
        <v>0</v>
      </c>
      <c r="G215" s="207">
        <v>0</v>
      </c>
      <c r="H215" s="15">
        <v>1171</v>
      </c>
      <c r="I215" s="15">
        <v>1248</v>
      </c>
      <c r="J215" s="207">
        <v>0.93830128205128205</v>
      </c>
      <c r="K215" s="257">
        <v>0.55665634724686885</v>
      </c>
      <c r="L215" s="256">
        <v>4180953.3205440002</v>
      </c>
      <c r="M215" s="190">
        <v>0</v>
      </c>
      <c r="N215" s="190">
        <v>141153.84935838767</v>
      </c>
      <c r="O215" s="470">
        <f t="shared" si="3"/>
        <v>4322107.169902388</v>
      </c>
      <c r="P215" s="53"/>
      <c r="Q215" s="53"/>
      <c r="R215" s="120"/>
      <c r="S215" s="120"/>
      <c r="T215" s="121"/>
    </row>
    <row r="216" spans="1:20" s="54" customFormat="1" x14ac:dyDescent="0.25">
      <c r="A216" s="157">
        <v>684</v>
      </c>
      <c r="B216" s="38" t="s">
        <v>360</v>
      </c>
      <c r="C216" s="256">
        <v>39205</v>
      </c>
      <c r="D216" s="255">
        <v>0</v>
      </c>
      <c r="E216" s="186">
        <v>0</v>
      </c>
      <c r="F216" s="186">
        <v>1</v>
      </c>
      <c r="G216" s="207">
        <v>2.5506950644050505E-5</v>
      </c>
      <c r="H216" s="15">
        <v>16957</v>
      </c>
      <c r="I216" s="15">
        <v>16749</v>
      </c>
      <c r="J216" s="207">
        <v>1.0124186518598126</v>
      </c>
      <c r="K216" s="257">
        <v>0.63077371705539931</v>
      </c>
      <c r="L216" s="256">
        <v>0</v>
      </c>
      <c r="M216" s="190">
        <v>0</v>
      </c>
      <c r="N216" s="190">
        <v>1657617.284176829</v>
      </c>
      <c r="O216" s="470">
        <f t="shared" si="3"/>
        <v>1657617.284176829</v>
      </c>
      <c r="P216" s="53"/>
      <c r="Q216" s="53"/>
      <c r="R216" s="120"/>
      <c r="S216" s="120"/>
      <c r="T216" s="121"/>
    </row>
    <row r="217" spans="1:20" s="54" customFormat="1" x14ac:dyDescent="0.25">
      <c r="A217" s="157">
        <v>686</v>
      </c>
      <c r="B217" s="38" t="s">
        <v>144</v>
      </c>
      <c r="C217" s="256">
        <v>3121</v>
      </c>
      <c r="D217" s="255">
        <v>0.19326666666666667</v>
      </c>
      <c r="E217" s="186">
        <v>0</v>
      </c>
      <c r="F217" s="186">
        <v>0</v>
      </c>
      <c r="G217" s="207">
        <v>0</v>
      </c>
      <c r="H217" s="15">
        <v>897</v>
      </c>
      <c r="I217" s="15">
        <v>1082</v>
      </c>
      <c r="J217" s="207">
        <v>0.82902033271719033</v>
      </c>
      <c r="K217" s="257">
        <v>0.44737539791277708</v>
      </c>
      <c r="L217" s="256">
        <v>133231.56170133332</v>
      </c>
      <c r="M217" s="190">
        <v>0</v>
      </c>
      <c r="N217" s="190">
        <v>93591.215089853649</v>
      </c>
      <c r="O217" s="470">
        <f t="shared" si="3"/>
        <v>226822.77679118697</v>
      </c>
      <c r="P217" s="53"/>
      <c r="Q217" s="53"/>
      <c r="R217" s="120"/>
      <c r="S217" s="120"/>
      <c r="T217" s="121"/>
    </row>
    <row r="218" spans="1:20" s="54" customFormat="1" x14ac:dyDescent="0.25">
      <c r="A218" s="157">
        <v>687</v>
      </c>
      <c r="B218" s="38" t="s">
        <v>145</v>
      </c>
      <c r="C218" s="256">
        <v>1602</v>
      </c>
      <c r="D218" s="255">
        <v>1.1493166666666665</v>
      </c>
      <c r="E218" s="186">
        <v>0</v>
      </c>
      <c r="F218" s="186">
        <v>0</v>
      </c>
      <c r="G218" s="207">
        <v>0</v>
      </c>
      <c r="H218" s="15">
        <v>439</v>
      </c>
      <c r="I218" s="15">
        <v>476</v>
      </c>
      <c r="J218" s="207">
        <v>0.92226890756302526</v>
      </c>
      <c r="K218" s="257">
        <v>0.54062397275861196</v>
      </c>
      <c r="L218" s="256">
        <v>610028.13999599998</v>
      </c>
      <c r="M218" s="190">
        <v>0</v>
      </c>
      <c r="N218" s="190">
        <v>58053.315880203634</v>
      </c>
      <c r="O218" s="470">
        <f t="shared" si="3"/>
        <v>668081.4558762036</v>
      </c>
      <c r="P218" s="53"/>
      <c r="Q218" s="53"/>
      <c r="R218" s="120"/>
      <c r="S218" s="120"/>
      <c r="T218" s="121"/>
    </row>
    <row r="219" spans="1:20" s="54" customFormat="1" x14ac:dyDescent="0.25">
      <c r="A219" s="157">
        <v>689</v>
      </c>
      <c r="B219" s="38" t="s">
        <v>146</v>
      </c>
      <c r="C219" s="256">
        <v>3226</v>
      </c>
      <c r="D219" s="255">
        <v>0.6465333333333334</v>
      </c>
      <c r="E219" s="186">
        <v>0</v>
      </c>
      <c r="F219" s="186">
        <v>0</v>
      </c>
      <c r="G219" s="207">
        <v>0</v>
      </c>
      <c r="H219" s="15">
        <v>893</v>
      </c>
      <c r="I219" s="15">
        <v>1059</v>
      </c>
      <c r="J219" s="207">
        <v>0.84324834749763933</v>
      </c>
      <c r="K219" s="257">
        <v>0.46160341269322608</v>
      </c>
      <c r="L219" s="256">
        <v>460693.06788266671</v>
      </c>
      <c r="M219" s="190">
        <v>0</v>
      </c>
      <c r="N219" s="190">
        <v>99816.558804619723</v>
      </c>
      <c r="O219" s="470">
        <f t="shared" si="3"/>
        <v>560509.62668728642</v>
      </c>
      <c r="P219" s="53"/>
      <c r="Q219" s="53"/>
      <c r="R219" s="120"/>
      <c r="S219" s="120"/>
      <c r="T219" s="121"/>
    </row>
    <row r="220" spans="1:20" s="54" customFormat="1" x14ac:dyDescent="0.25">
      <c r="A220" s="157">
        <v>691</v>
      </c>
      <c r="B220" s="38" t="s">
        <v>147</v>
      </c>
      <c r="C220" s="256">
        <v>2718</v>
      </c>
      <c r="D220" s="255">
        <v>0.54798333333333338</v>
      </c>
      <c r="E220" s="186">
        <v>0</v>
      </c>
      <c r="F220" s="186">
        <v>0</v>
      </c>
      <c r="G220" s="207">
        <v>0</v>
      </c>
      <c r="H220" s="15">
        <v>937</v>
      </c>
      <c r="I220" s="15">
        <v>1032</v>
      </c>
      <c r="J220" s="207">
        <v>0.90794573643410847</v>
      </c>
      <c r="K220" s="257">
        <v>0.52630080162969528</v>
      </c>
      <c r="L220" s="256">
        <v>328982.802456</v>
      </c>
      <c r="M220" s="190">
        <v>0</v>
      </c>
      <c r="N220" s="190">
        <v>95885.448348942169</v>
      </c>
      <c r="O220" s="470">
        <f t="shared" si="3"/>
        <v>424868.25080494216</v>
      </c>
      <c r="P220" s="53"/>
      <c r="Q220" s="53"/>
      <c r="R220" s="120"/>
      <c r="S220" s="120"/>
      <c r="T220" s="121"/>
    </row>
    <row r="221" spans="1:20" s="54" customFormat="1" x14ac:dyDescent="0.25">
      <c r="A221" s="157">
        <v>694</v>
      </c>
      <c r="B221" s="38" t="s">
        <v>148</v>
      </c>
      <c r="C221" s="256">
        <v>28793</v>
      </c>
      <c r="D221" s="255">
        <v>0</v>
      </c>
      <c r="E221" s="186">
        <v>0</v>
      </c>
      <c r="F221" s="186">
        <v>0</v>
      </c>
      <c r="G221" s="207">
        <v>0</v>
      </c>
      <c r="H221" s="15">
        <v>11322</v>
      </c>
      <c r="I221" s="15">
        <v>12471</v>
      </c>
      <c r="J221" s="207">
        <v>0.90786624969930241</v>
      </c>
      <c r="K221" s="257">
        <v>0.5262213148948891</v>
      </c>
      <c r="L221" s="256">
        <v>0</v>
      </c>
      <c r="M221" s="190">
        <v>0</v>
      </c>
      <c r="N221" s="190">
        <v>1015604.3961340854</v>
      </c>
      <c r="O221" s="470">
        <f t="shared" si="3"/>
        <v>1015604.3961340854</v>
      </c>
      <c r="P221" s="53"/>
      <c r="Q221" s="53"/>
      <c r="R221" s="120"/>
      <c r="S221" s="120"/>
      <c r="T221" s="121"/>
    </row>
    <row r="222" spans="1:20" s="54" customFormat="1" x14ac:dyDescent="0.25">
      <c r="A222" s="157">
        <v>697</v>
      </c>
      <c r="B222" s="38" t="s">
        <v>149</v>
      </c>
      <c r="C222" s="256">
        <v>1272</v>
      </c>
      <c r="D222" s="255">
        <v>0.6791666666666667</v>
      </c>
      <c r="E222" s="186">
        <v>0</v>
      </c>
      <c r="F222" s="186">
        <v>0</v>
      </c>
      <c r="G222" s="207">
        <v>0</v>
      </c>
      <c r="H222" s="15">
        <v>321</v>
      </c>
      <c r="I222" s="15">
        <v>467</v>
      </c>
      <c r="J222" s="207">
        <v>0.68736616702355458</v>
      </c>
      <c r="K222" s="257">
        <v>0.30572123221914133</v>
      </c>
      <c r="L222" s="256">
        <v>190818.23200000002</v>
      </c>
      <c r="M222" s="190">
        <v>0</v>
      </c>
      <c r="N222" s="190">
        <v>26066.452616865583</v>
      </c>
      <c r="O222" s="470">
        <f t="shared" si="3"/>
        <v>216884.68461686559</v>
      </c>
      <c r="P222" s="53"/>
      <c r="Q222" s="53"/>
      <c r="R222" s="120"/>
      <c r="S222" s="120"/>
      <c r="T222" s="121"/>
    </row>
    <row r="223" spans="1:20" s="54" customFormat="1" x14ac:dyDescent="0.25">
      <c r="A223" s="157">
        <v>698</v>
      </c>
      <c r="B223" s="38" t="s">
        <v>150</v>
      </c>
      <c r="C223" s="256">
        <v>63042</v>
      </c>
      <c r="D223" s="255">
        <v>0</v>
      </c>
      <c r="E223" s="186">
        <v>0</v>
      </c>
      <c r="F223" s="186">
        <v>173</v>
      </c>
      <c r="G223" s="207">
        <v>2.7442022778465152E-3</v>
      </c>
      <c r="H223" s="15">
        <v>26940</v>
      </c>
      <c r="I223" s="15">
        <v>27392</v>
      </c>
      <c r="J223" s="207">
        <v>0.98349883177570097</v>
      </c>
      <c r="K223" s="257">
        <v>0.60185389697128766</v>
      </c>
      <c r="L223" s="256">
        <v>0</v>
      </c>
      <c r="M223" s="190">
        <v>0</v>
      </c>
      <c r="N223" s="190">
        <v>2543257.1781830685</v>
      </c>
      <c r="O223" s="470">
        <f t="shared" si="3"/>
        <v>2543257.1781830685</v>
      </c>
      <c r="P223" s="53"/>
      <c r="Q223" s="53"/>
      <c r="R223" s="120"/>
      <c r="S223" s="120"/>
      <c r="T223" s="121"/>
    </row>
    <row r="224" spans="1:20" s="54" customFormat="1" x14ac:dyDescent="0.25">
      <c r="A224" s="157">
        <v>700</v>
      </c>
      <c r="B224" s="38" t="s">
        <v>151</v>
      </c>
      <c r="C224" s="256">
        <v>4994</v>
      </c>
      <c r="D224" s="255">
        <v>0</v>
      </c>
      <c r="E224" s="186">
        <v>0</v>
      </c>
      <c r="F224" s="186">
        <v>0</v>
      </c>
      <c r="G224" s="207">
        <v>0</v>
      </c>
      <c r="H224" s="15">
        <v>969</v>
      </c>
      <c r="I224" s="15">
        <v>1831</v>
      </c>
      <c r="J224" s="207">
        <v>0.52921900600764604</v>
      </c>
      <c r="K224" s="257">
        <v>0.14757407120323279</v>
      </c>
      <c r="L224" s="256">
        <v>0</v>
      </c>
      <c r="M224" s="190">
        <v>0</v>
      </c>
      <c r="N224" s="190">
        <v>49400.098623806953</v>
      </c>
      <c r="O224" s="470">
        <f t="shared" si="3"/>
        <v>49400.098623806953</v>
      </c>
      <c r="P224" s="53"/>
      <c r="Q224" s="53"/>
      <c r="R224" s="120"/>
      <c r="S224" s="120"/>
      <c r="T224" s="121"/>
    </row>
    <row r="225" spans="1:20" s="54" customFormat="1" x14ac:dyDescent="0.25">
      <c r="A225" s="157">
        <v>702</v>
      </c>
      <c r="B225" s="38" t="s">
        <v>152</v>
      </c>
      <c r="C225" s="256">
        <v>4283</v>
      </c>
      <c r="D225" s="255">
        <v>0.28826666666666667</v>
      </c>
      <c r="E225" s="186">
        <v>0</v>
      </c>
      <c r="F225" s="186">
        <v>0</v>
      </c>
      <c r="G225" s="207">
        <v>0</v>
      </c>
      <c r="H225" s="15">
        <v>1545</v>
      </c>
      <c r="I225" s="15">
        <v>1553</v>
      </c>
      <c r="J225" s="207">
        <v>0.99484867997424342</v>
      </c>
      <c r="K225" s="257">
        <v>0.61320374516983023</v>
      </c>
      <c r="L225" s="256">
        <v>272708.63793066668</v>
      </c>
      <c r="M225" s="190">
        <v>0</v>
      </c>
      <c r="N225" s="190">
        <v>176044.35046689652</v>
      </c>
      <c r="O225" s="470">
        <f t="shared" si="3"/>
        <v>448752.98839756323</v>
      </c>
      <c r="P225" s="53"/>
      <c r="Q225" s="53"/>
      <c r="R225" s="120"/>
      <c r="S225" s="120"/>
      <c r="T225" s="121"/>
    </row>
    <row r="226" spans="1:20" s="54" customFormat="1" x14ac:dyDescent="0.25">
      <c r="A226" s="157">
        <v>704</v>
      </c>
      <c r="B226" s="38" t="s">
        <v>153</v>
      </c>
      <c r="C226" s="256">
        <v>6327</v>
      </c>
      <c r="D226" s="255">
        <v>0</v>
      </c>
      <c r="E226" s="186">
        <v>0</v>
      </c>
      <c r="F226" s="186">
        <v>1</v>
      </c>
      <c r="G226" s="207">
        <v>1.58052789631737E-4</v>
      </c>
      <c r="H226" s="15">
        <v>1951</v>
      </c>
      <c r="I226" s="15">
        <v>2979</v>
      </c>
      <c r="J226" s="207">
        <v>0.65491775763679083</v>
      </c>
      <c r="K226" s="257">
        <v>0.27327282283237758</v>
      </c>
      <c r="L226" s="256">
        <v>0</v>
      </c>
      <c r="M226" s="190">
        <v>0</v>
      </c>
      <c r="N226" s="190">
        <v>115894.67896855217</v>
      </c>
      <c r="O226" s="470">
        <f t="shared" si="3"/>
        <v>115894.67896855217</v>
      </c>
      <c r="P226" s="53"/>
      <c r="Q226" s="53"/>
      <c r="R226" s="120"/>
      <c r="S226" s="120"/>
      <c r="T226" s="121"/>
    </row>
    <row r="227" spans="1:20" s="54" customFormat="1" x14ac:dyDescent="0.25">
      <c r="A227" s="157">
        <v>707</v>
      </c>
      <c r="B227" s="38" t="s">
        <v>154</v>
      </c>
      <c r="C227" s="256">
        <v>2126</v>
      </c>
      <c r="D227" s="255">
        <v>0.37853333333333333</v>
      </c>
      <c r="E227" s="186">
        <v>0</v>
      </c>
      <c r="F227" s="186">
        <v>0</v>
      </c>
      <c r="G227" s="207">
        <v>0</v>
      </c>
      <c r="H227" s="15">
        <v>523</v>
      </c>
      <c r="I227" s="15">
        <v>663</v>
      </c>
      <c r="J227" s="207">
        <v>0.78883861236802411</v>
      </c>
      <c r="K227" s="257">
        <v>0.40719367756361086</v>
      </c>
      <c r="L227" s="256">
        <v>177755.80110933335</v>
      </c>
      <c r="M227" s="190">
        <v>0</v>
      </c>
      <c r="N227" s="190">
        <v>58027.452632270863</v>
      </c>
      <c r="O227" s="470">
        <f t="shared" si="3"/>
        <v>235783.25374160422</v>
      </c>
      <c r="P227" s="53"/>
      <c r="Q227" s="53"/>
      <c r="R227" s="120"/>
      <c r="S227" s="120"/>
      <c r="T227" s="121"/>
    </row>
    <row r="228" spans="1:20" s="54" customFormat="1" x14ac:dyDescent="0.25">
      <c r="A228" s="157">
        <v>710</v>
      </c>
      <c r="B228" s="38" t="s">
        <v>361</v>
      </c>
      <c r="C228" s="256">
        <v>27536</v>
      </c>
      <c r="D228" s="255">
        <v>0</v>
      </c>
      <c r="E228" s="186">
        <v>0</v>
      </c>
      <c r="F228" s="186">
        <v>1</v>
      </c>
      <c r="G228" s="207">
        <v>3.6316095293434049E-5</v>
      </c>
      <c r="H228" s="15">
        <v>9918</v>
      </c>
      <c r="I228" s="15">
        <v>11520</v>
      </c>
      <c r="J228" s="207">
        <v>0.86093750000000002</v>
      </c>
      <c r="K228" s="257">
        <v>0.47929256519558677</v>
      </c>
      <c r="L228" s="256">
        <v>0</v>
      </c>
      <c r="M228" s="190">
        <v>0</v>
      </c>
      <c r="N228" s="190">
        <v>884648.53904237715</v>
      </c>
      <c r="O228" s="470">
        <f t="shared" si="3"/>
        <v>884648.53904237715</v>
      </c>
      <c r="P228" s="53"/>
      <c r="Q228" s="53"/>
      <c r="R228" s="120"/>
      <c r="S228" s="120"/>
      <c r="T228" s="121"/>
    </row>
    <row r="229" spans="1:20" s="54" customFormat="1" x14ac:dyDescent="0.25">
      <c r="A229" s="157">
        <v>729</v>
      </c>
      <c r="B229" s="38" t="s">
        <v>155</v>
      </c>
      <c r="C229" s="256">
        <v>9309</v>
      </c>
      <c r="D229" s="255">
        <v>0.127</v>
      </c>
      <c r="E229" s="186">
        <v>0</v>
      </c>
      <c r="F229" s="186">
        <v>0</v>
      </c>
      <c r="G229" s="207">
        <v>0</v>
      </c>
      <c r="H229" s="15">
        <v>2976</v>
      </c>
      <c r="I229" s="15">
        <v>3192</v>
      </c>
      <c r="J229" s="207">
        <v>0.93233082706766912</v>
      </c>
      <c r="K229" s="257">
        <v>0.55068589226325582</v>
      </c>
      <c r="L229" s="256">
        <v>261133.83383999998</v>
      </c>
      <c r="M229" s="190">
        <v>0</v>
      </c>
      <c r="N229" s="190">
        <v>343618.23311140185</v>
      </c>
      <c r="O229" s="470">
        <f t="shared" si="3"/>
        <v>604752.06695140176</v>
      </c>
      <c r="P229" s="53"/>
      <c r="Q229" s="53"/>
      <c r="R229" s="120"/>
      <c r="S229" s="120"/>
      <c r="T229" s="121"/>
    </row>
    <row r="230" spans="1:20" s="54" customFormat="1" x14ac:dyDescent="0.25">
      <c r="A230" s="157">
        <v>732</v>
      </c>
      <c r="B230" s="38" t="s">
        <v>156</v>
      </c>
      <c r="C230" s="256">
        <v>3400</v>
      </c>
      <c r="D230" s="255">
        <v>1.7266833333333333</v>
      </c>
      <c r="E230" s="186">
        <v>0</v>
      </c>
      <c r="F230" s="186">
        <v>3</v>
      </c>
      <c r="G230" s="207">
        <v>8.8235294117647062E-4</v>
      </c>
      <c r="H230" s="15">
        <v>1067</v>
      </c>
      <c r="I230" s="15">
        <v>1152</v>
      </c>
      <c r="J230" s="207">
        <v>0.92621527777777779</v>
      </c>
      <c r="K230" s="257">
        <v>0.5445703429733646</v>
      </c>
      <c r="L230" s="256">
        <v>3890176.1096000001</v>
      </c>
      <c r="M230" s="190">
        <v>0</v>
      </c>
      <c r="N230" s="190">
        <v>124108.67030431573</v>
      </c>
      <c r="O230" s="470">
        <f t="shared" si="3"/>
        <v>4014284.7799043157</v>
      </c>
      <c r="P230" s="53"/>
      <c r="Q230" s="53"/>
      <c r="R230" s="120"/>
      <c r="S230" s="120"/>
      <c r="T230" s="121"/>
    </row>
    <row r="231" spans="1:20" s="54" customFormat="1" x14ac:dyDescent="0.25">
      <c r="A231" s="157">
        <v>734</v>
      </c>
      <c r="B231" s="38" t="s">
        <v>157</v>
      </c>
      <c r="C231" s="256">
        <v>51833</v>
      </c>
      <c r="D231" s="255">
        <v>0</v>
      </c>
      <c r="E231" s="186">
        <v>0</v>
      </c>
      <c r="F231" s="186">
        <v>2</v>
      </c>
      <c r="G231" s="207">
        <v>3.8585457141203483E-5</v>
      </c>
      <c r="H231" s="15">
        <v>18428</v>
      </c>
      <c r="I231" s="15">
        <v>20640</v>
      </c>
      <c r="J231" s="207">
        <v>0.89282945736434105</v>
      </c>
      <c r="K231" s="257">
        <v>0.51118452255992786</v>
      </c>
      <c r="L231" s="256">
        <v>0</v>
      </c>
      <c r="M231" s="190">
        <v>0</v>
      </c>
      <c r="N231" s="190">
        <v>1776042.1197966011</v>
      </c>
      <c r="O231" s="470">
        <f t="shared" si="3"/>
        <v>1776042.1197966011</v>
      </c>
      <c r="P231" s="53"/>
      <c r="Q231" s="53"/>
      <c r="R231" s="120"/>
      <c r="S231" s="120"/>
      <c r="T231" s="121"/>
    </row>
    <row r="232" spans="1:20" s="54" customFormat="1" x14ac:dyDescent="0.25">
      <c r="A232" s="157">
        <v>738</v>
      </c>
      <c r="B232" s="38" t="s">
        <v>362</v>
      </c>
      <c r="C232" s="256">
        <v>2945</v>
      </c>
      <c r="D232" s="255">
        <v>0</v>
      </c>
      <c r="E232" s="186">
        <v>0</v>
      </c>
      <c r="F232" s="186">
        <v>0</v>
      </c>
      <c r="G232" s="207">
        <v>0</v>
      </c>
      <c r="H232" s="15">
        <v>740</v>
      </c>
      <c r="I232" s="15">
        <v>1287</v>
      </c>
      <c r="J232" s="207">
        <v>0.57498057498057498</v>
      </c>
      <c r="K232" s="257">
        <v>0.19333564017616173</v>
      </c>
      <c r="L232" s="256">
        <v>0</v>
      </c>
      <c r="M232" s="190">
        <v>0</v>
      </c>
      <c r="N232" s="190">
        <v>38165.103045168922</v>
      </c>
      <c r="O232" s="470">
        <f t="shared" si="3"/>
        <v>38165.103045168922</v>
      </c>
      <c r="P232" s="53"/>
      <c r="Q232" s="53"/>
      <c r="R232" s="120"/>
      <c r="S232" s="120"/>
      <c r="T232" s="121"/>
    </row>
    <row r="233" spans="1:20" s="54" customFormat="1" x14ac:dyDescent="0.25">
      <c r="A233" s="157">
        <v>739</v>
      </c>
      <c r="B233" s="38" t="s">
        <v>158</v>
      </c>
      <c r="C233" s="256">
        <v>3383</v>
      </c>
      <c r="D233" s="255">
        <v>0.1726</v>
      </c>
      <c r="E233" s="186">
        <v>0</v>
      </c>
      <c r="F233" s="186">
        <v>0</v>
      </c>
      <c r="G233" s="207">
        <v>0</v>
      </c>
      <c r="H233" s="15">
        <v>1014</v>
      </c>
      <c r="I233" s="15">
        <v>1232</v>
      </c>
      <c r="J233" s="207">
        <v>0.82305194805194803</v>
      </c>
      <c r="K233" s="257">
        <v>0.44140701324753479</v>
      </c>
      <c r="L233" s="256">
        <v>128973.113104</v>
      </c>
      <c r="M233" s="190">
        <v>0</v>
      </c>
      <c r="N233" s="190">
        <v>100094.55342747398</v>
      </c>
      <c r="O233" s="470">
        <f t="shared" si="3"/>
        <v>229067.66653147398</v>
      </c>
      <c r="P233" s="53"/>
      <c r="Q233" s="53"/>
      <c r="R233" s="120"/>
      <c r="S233" s="120"/>
      <c r="T233" s="121"/>
    </row>
    <row r="234" spans="1:20" s="54" customFormat="1" x14ac:dyDescent="0.25">
      <c r="A234" s="157">
        <v>740</v>
      </c>
      <c r="B234" s="38" t="s">
        <v>363</v>
      </c>
      <c r="C234" s="256">
        <v>32974</v>
      </c>
      <c r="D234" s="255">
        <v>0.14431666666666668</v>
      </c>
      <c r="E234" s="186">
        <v>0</v>
      </c>
      <c r="F234" s="186">
        <v>1</v>
      </c>
      <c r="G234" s="207">
        <v>3.032692424334324E-5</v>
      </c>
      <c r="H234" s="15">
        <v>12529</v>
      </c>
      <c r="I234" s="15">
        <v>12295</v>
      </c>
      <c r="J234" s="207">
        <v>1.0190321268808458</v>
      </c>
      <c r="K234" s="257">
        <v>0.63738719207643246</v>
      </c>
      <c r="L234" s="256">
        <v>1051101.1627013334</v>
      </c>
      <c r="M234" s="190">
        <v>0</v>
      </c>
      <c r="N234" s="190">
        <v>1408783.2693505408</v>
      </c>
      <c r="O234" s="470">
        <f t="shared" si="3"/>
        <v>2459884.4320518742</v>
      </c>
      <c r="P234" s="53"/>
      <c r="Q234" s="53"/>
      <c r="R234" s="120"/>
      <c r="S234" s="120"/>
      <c r="T234" s="121"/>
    </row>
    <row r="235" spans="1:20" s="54" customFormat="1" x14ac:dyDescent="0.25">
      <c r="A235" s="157">
        <v>742</v>
      </c>
      <c r="B235" s="38" t="s">
        <v>159</v>
      </c>
      <c r="C235" s="256">
        <v>1005</v>
      </c>
      <c r="D235" s="255">
        <v>1.89785</v>
      </c>
      <c r="E235" s="186">
        <v>0</v>
      </c>
      <c r="F235" s="186">
        <v>4</v>
      </c>
      <c r="G235" s="207">
        <v>3.9800995024875619E-3</v>
      </c>
      <c r="H235" s="15">
        <v>356</v>
      </c>
      <c r="I235" s="15">
        <v>374</v>
      </c>
      <c r="J235" s="207">
        <v>0.95187165775401072</v>
      </c>
      <c r="K235" s="257">
        <v>0.57022672294959742</v>
      </c>
      <c r="L235" s="256">
        <v>1263879.2806199999</v>
      </c>
      <c r="M235" s="190">
        <v>0</v>
      </c>
      <c r="N235" s="190">
        <v>38413.408725508074</v>
      </c>
      <c r="O235" s="470">
        <f t="shared" si="3"/>
        <v>1302292.6893455079</v>
      </c>
      <c r="P235" s="53"/>
      <c r="Q235" s="53"/>
      <c r="R235" s="120"/>
      <c r="S235" s="120"/>
      <c r="T235" s="121"/>
    </row>
    <row r="236" spans="1:20" s="54" customFormat="1" x14ac:dyDescent="0.25">
      <c r="A236" s="157">
        <v>743</v>
      </c>
      <c r="B236" s="38" t="s">
        <v>160</v>
      </c>
      <c r="C236" s="256">
        <v>63781</v>
      </c>
      <c r="D236" s="255">
        <v>0</v>
      </c>
      <c r="E236" s="186">
        <v>0</v>
      </c>
      <c r="F236" s="186">
        <v>4</v>
      </c>
      <c r="G236" s="207">
        <v>6.2714601527100546E-5</v>
      </c>
      <c r="H236" s="15">
        <v>31210</v>
      </c>
      <c r="I236" s="15">
        <v>28310</v>
      </c>
      <c r="J236" s="207">
        <v>1.1024373013069586</v>
      </c>
      <c r="K236" s="257">
        <v>0.7207923665025453</v>
      </c>
      <c r="L236" s="256">
        <v>0</v>
      </c>
      <c r="M236" s="190">
        <v>0</v>
      </c>
      <c r="N236" s="190">
        <v>3081560.6669070595</v>
      </c>
      <c r="O236" s="470">
        <f t="shared" si="3"/>
        <v>3081560.6669070595</v>
      </c>
      <c r="P236" s="53"/>
      <c r="Q236" s="53"/>
      <c r="R236" s="120"/>
      <c r="S236" s="120"/>
      <c r="T236" s="121"/>
    </row>
    <row r="237" spans="1:20" s="54" customFormat="1" x14ac:dyDescent="0.25">
      <c r="A237" s="157">
        <v>746</v>
      </c>
      <c r="B237" s="38" t="s">
        <v>161</v>
      </c>
      <c r="C237" s="256">
        <v>4910</v>
      </c>
      <c r="D237" s="255">
        <v>0</v>
      </c>
      <c r="E237" s="186">
        <v>0</v>
      </c>
      <c r="F237" s="186">
        <v>1</v>
      </c>
      <c r="G237" s="207">
        <v>2.0366598778004074E-4</v>
      </c>
      <c r="H237" s="15">
        <v>2197</v>
      </c>
      <c r="I237" s="15">
        <v>1798</v>
      </c>
      <c r="J237" s="207">
        <v>1.2219132369299222</v>
      </c>
      <c r="K237" s="257">
        <v>0.84026830212550885</v>
      </c>
      <c r="L237" s="256">
        <v>0</v>
      </c>
      <c r="M237" s="190">
        <v>0</v>
      </c>
      <c r="N237" s="190">
        <v>276546.83487113175</v>
      </c>
      <c r="O237" s="470">
        <f t="shared" si="3"/>
        <v>276546.83487113175</v>
      </c>
      <c r="P237" s="53"/>
      <c r="Q237" s="53"/>
      <c r="R237" s="120"/>
      <c r="S237" s="120"/>
      <c r="T237" s="121"/>
    </row>
    <row r="238" spans="1:20" s="54" customFormat="1" x14ac:dyDescent="0.25">
      <c r="A238" s="157">
        <v>747</v>
      </c>
      <c r="B238" s="38" t="s">
        <v>162</v>
      </c>
      <c r="C238" s="256">
        <v>1437</v>
      </c>
      <c r="D238" s="255">
        <v>0.25319999999999998</v>
      </c>
      <c r="E238" s="186">
        <v>0</v>
      </c>
      <c r="F238" s="186">
        <v>0</v>
      </c>
      <c r="G238" s="207">
        <v>0</v>
      </c>
      <c r="H238" s="15">
        <v>368</v>
      </c>
      <c r="I238" s="15">
        <v>470</v>
      </c>
      <c r="J238" s="207">
        <v>0.78297872340425534</v>
      </c>
      <c r="K238" s="257">
        <v>0.40133378859984209</v>
      </c>
      <c r="L238" s="256">
        <v>80366.834591999985</v>
      </c>
      <c r="M238" s="190">
        <v>0</v>
      </c>
      <c r="N238" s="190">
        <v>38657.317332230734</v>
      </c>
      <c r="O238" s="470">
        <f t="shared" si="3"/>
        <v>119024.15192423071</v>
      </c>
      <c r="P238" s="53"/>
      <c r="Q238" s="53"/>
      <c r="R238" s="120"/>
      <c r="S238" s="120"/>
      <c r="T238" s="121"/>
    </row>
    <row r="239" spans="1:20" s="54" customFormat="1" x14ac:dyDescent="0.25">
      <c r="A239" s="157">
        <v>748</v>
      </c>
      <c r="B239" s="38" t="s">
        <v>163</v>
      </c>
      <c r="C239" s="256">
        <v>5145</v>
      </c>
      <c r="D239" s="255">
        <v>0</v>
      </c>
      <c r="E239" s="186">
        <v>0</v>
      </c>
      <c r="F239" s="186">
        <v>0</v>
      </c>
      <c r="G239" s="207">
        <v>0</v>
      </c>
      <c r="H239" s="15">
        <v>1710</v>
      </c>
      <c r="I239" s="15">
        <v>1932</v>
      </c>
      <c r="J239" s="207">
        <v>0.8850931677018633</v>
      </c>
      <c r="K239" s="257">
        <v>0.50344823289745011</v>
      </c>
      <c r="L239" s="256">
        <v>0</v>
      </c>
      <c r="M239" s="190">
        <v>0</v>
      </c>
      <c r="N239" s="190">
        <v>173623.86483799224</v>
      </c>
      <c r="O239" s="470">
        <f t="shared" si="3"/>
        <v>173623.86483799224</v>
      </c>
      <c r="P239" s="53"/>
      <c r="Q239" s="53"/>
      <c r="R239" s="120"/>
      <c r="S239" s="120"/>
      <c r="T239" s="121"/>
    </row>
    <row r="240" spans="1:20" s="54" customFormat="1" x14ac:dyDescent="0.25">
      <c r="A240" s="157">
        <v>749</v>
      </c>
      <c r="B240" s="38" t="s">
        <v>164</v>
      </c>
      <c r="C240" s="256">
        <v>21423</v>
      </c>
      <c r="D240" s="255">
        <v>0</v>
      </c>
      <c r="E240" s="186">
        <v>0</v>
      </c>
      <c r="F240" s="186">
        <v>1</v>
      </c>
      <c r="G240" s="207">
        <v>4.6678803155487093E-5</v>
      </c>
      <c r="H240" s="15">
        <v>7303</v>
      </c>
      <c r="I240" s="15">
        <v>9381</v>
      </c>
      <c r="J240" s="207">
        <v>0.77848843406886259</v>
      </c>
      <c r="K240" s="257">
        <v>0.39684349926444934</v>
      </c>
      <c r="L240" s="256">
        <v>0</v>
      </c>
      <c r="M240" s="190">
        <v>0</v>
      </c>
      <c r="N240" s="190">
        <v>569860.79242627625</v>
      </c>
      <c r="O240" s="470">
        <f t="shared" si="3"/>
        <v>569860.79242627625</v>
      </c>
      <c r="P240" s="53"/>
      <c r="Q240" s="53"/>
      <c r="R240" s="120"/>
      <c r="S240" s="120"/>
      <c r="T240" s="121"/>
    </row>
    <row r="241" spans="1:20" s="54" customFormat="1" x14ac:dyDescent="0.25">
      <c r="A241" s="157">
        <v>751</v>
      </c>
      <c r="B241" s="38" t="s">
        <v>165</v>
      </c>
      <c r="C241" s="256">
        <v>2988</v>
      </c>
      <c r="D241" s="255">
        <v>0</v>
      </c>
      <c r="E241" s="186">
        <v>0</v>
      </c>
      <c r="F241" s="186">
        <v>0</v>
      </c>
      <c r="G241" s="207">
        <v>0</v>
      </c>
      <c r="H241" s="15">
        <v>614</v>
      </c>
      <c r="I241" s="15">
        <v>1039</v>
      </c>
      <c r="J241" s="207">
        <v>0.59095283926852749</v>
      </c>
      <c r="K241" s="257">
        <v>0.20930790446411424</v>
      </c>
      <c r="L241" s="256">
        <v>0</v>
      </c>
      <c r="M241" s="190">
        <v>0</v>
      </c>
      <c r="N241" s="190">
        <v>41921.367602653976</v>
      </c>
      <c r="O241" s="470">
        <f t="shared" si="3"/>
        <v>41921.367602653976</v>
      </c>
      <c r="P241" s="53"/>
      <c r="Q241" s="53"/>
      <c r="R241" s="120"/>
      <c r="S241" s="120"/>
      <c r="T241" s="121"/>
    </row>
    <row r="242" spans="1:20" s="54" customFormat="1" x14ac:dyDescent="0.25">
      <c r="A242" s="157">
        <v>753</v>
      </c>
      <c r="B242" s="38" t="s">
        <v>364</v>
      </c>
      <c r="C242" s="256">
        <v>21170</v>
      </c>
      <c r="D242" s="255">
        <v>0</v>
      </c>
      <c r="E242" s="186">
        <v>0</v>
      </c>
      <c r="F242" s="186">
        <v>3</v>
      </c>
      <c r="G242" s="207">
        <v>1.4170996693434106E-4</v>
      </c>
      <c r="H242" s="15">
        <v>6774</v>
      </c>
      <c r="I242" s="15">
        <v>10132</v>
      </c>
      <c r="J242" s="207">
        <v>0.66857481247532569</v>
      </c>
      <c r="K242" s="257">
        <v>0.28692987767091244</v>
      </c>
      <c r="L242" s="256">
        <v>0</v>
      </c>
      <c r="M242" s="190">
        <v>0</v>
      </c>
      <c r="N242" s="190">
        <v>407160.69835495431</v>
      </c>
      <c r="O242" s="470">
        <f t="shared" si="3"/>
        <v>407160.69835495431</v>
      </c>
      <c r="P242" s="53"/>
      <c r="Q242" s="53"/>
      <c r="R242" s="120"/>
      <c r="S242" s="120"/>
      <c r="T242" s="121"/>
    </row>
    <row r="243" spans="1:20" s="54" customFormat="1" x14ac:dyDescent="0.25">
      <c r="A243" s="157">
        <v>755</v>
      </c>
      <c r="B243" s="38" t="s">
        <v>365</v>
      </c>
      <c r="C243" s="256">
        <v>6145</v>
      </c>
      <c r="D243" s="255">
        <v>0</v>
      </c>
      <c r="E243" s="186">
        <v>0</v>
      </c>
      <c r="F243" s="186">
        <v>0</v>
      </c>
      <c r="G243" s="207">
        <v>0</v>
      </c>
      <c r="H243" s="15">
        <v>1353</v>
      </c>
      <c r="I243" s="15">
        <v>2881</v>
      </c>
      <c r="J243" s="207">
        <v>0.46962860118014577</v>
      </c>
      <c r="K243" s="257">
        <v>8.7983666375732517E-2</v>
      </c>
      <c r="L243" s="256">
        <v>0</v>
      </c>
      <c r="M243" s="190">
        <v>0</v>
      </c>
      <c r="N243" s="190">
        <v>36240.414990781079</v>
      </c>
      <c r="O243" s="470">
        <f t="shared" si="3"/>
        <v>36240.414990781079</v>
      </c>
      <c r="P243" s="53"/>
      <c r="Q243" s="53"/>
      <c r="R243" s="120"/>
      <c r="S243" s="120"/>
      <c r="T243" s="121"/>
    </row>
    <row r="244" spans="1:20" s="54" customFormat="1" x14ac:dyDescent="0.25">
      <c r="A244" s="157">
        <v>758</v>
      </c>
      <c r="B244" s="38" t="s">
        <v>166</v>
      </c>
      <c r="C244" s="256">
        <v>8303</v>
      </c>
      <c r="D244" s="255">
        <v>1.3763000000000001</v>
      </c>
      <c r="E244" s="186">
        <v>1</v>
      </c>
      <c r="F244" s="186">
        <v>132</v>
      </c>
      <c r="G244" s="207">
        <v>1.5897868240395036E-2</v>
      </c>
      <c r="H244" s="15">
        <v>3676</v>
      </c>
      <c r="I244" s="15">
        <v>3648</v>
      </c>
      <c r="J244" s="207">
        <v>1.0076754385964912</v>
      </c>
      <c r="K244" s="257">
        <v>0.62603050379207792</v>
      </c>
      <c r="L244" s="256">
        <v>3786132.4299480002</v>
      </c>
      <c r="M244" s="190">
        <v>370308.83999999997</v>
      </c>
      <c r="N244" s="190">
        <v>348417.33322822629</v>
      </c>
      <c r="O244" s="470">
        <f t="shared" si="3"/>
        <v>4504858.6031762268</v>
      </c>
      <c r="P244" s="53"/>
      <c r="Q244" s="53"/>
      <c r="R244" s="120"/>
      <c r="S244" s="120"/>
      <c r="T244" s="121"/>
    </row>
    <row r="245" spans="1:20" s="54" customFormat="1" x14ac:dyDescent="0.25">
      <c r="A245" s="157">
        <v>759</v>
      </c>
      <c r="B245" s="38" t="s">
        <v>167</v>
      </c>
      <c r="C245" s="256">
        <v>2052</v>
      </c>
      <c r="D245" s="255">
        <v>0.5308666666666666</v>
      </c>
      <c r="E245" s="186">
        <v>0</v>
      </c>
      <c r="F245" s="186">
        <v>0</v>
      </c>
      <c r="G245" s="207">
        <v>0</v>
      </c>
      <c r="H245" s="15">
        <v>747</v>
      </c>
      <c r="I245" s="15">
        <v>749</v>
      </c>
      <c r="J245" s="207">
        <v>0.99732977303070758</v>
      </c>
      <c r="K245" s="257">
        <v>0.61568483822629427</v>
      </c>
      <c r="L245" s="256">
        <v>240613.06579199998</v>
      </c>
      <c r="M245" s="190">
        <v>0</v>
      </c>
      <c r="N245" s="190">
        <v>84684.715857345058</v>
      </c>
      <c r="O245" s="470">
        <f t="shared" si="3"/>
        <v>325297.78164934507</v>
      </c>
      <c r="P245" s="53"/>
      <c r="Q245" s="53"/>
      <c r="R245" s="120"/>
      <c r="S245" s="120"/>
      <c r="T245" s="121"/>
    </row>
    <row r="246" spans="1:20" s="54" customFormat="1" x14ac:dyDescent="0.25">
      <c r="A246" s="157">
        <v>761</v>
      </c>
      <c r="B246" s="38" t="s">
        <v>168</v>
      </c>
      <c r="C246" s="256">
        <v>8711</v>
      </c>
      <c r="D246" s="255">
        <v>0</v>
      </c>
      <c r="E246" s="186">
        <v>0</v>
      </c>
      <c r="F246" s="186">
        <v>0</v>
      </c>
      <c r="G246" s="207">
        <v>0</v>
      </c>
      <c r="H246" s="15">
        <v>2733</v>
      </c>
      <c r="I246" s="15">
        <v>3361</v>
      </c>
      <c r="J246" s="207">
        <v>0.81315084796191606</v>
      </c>
      <c r="K246" s="257">
        <v>0.43150591315750281</v>
      </c>
      <c r="L246" s="256">
        <v>0</v>
      </c>
      <c r="M246" s="190">
        <v>0</v>
      </c>
      <c r="N246" s="190">
        <v>251955.58207779092</v>
      </c>
      <c r="O246" s="470">
        <f t="shared" si="3"/>
        <v>251955.58207779092</v>
      </c>
      <c r="P246" s="53"/>
      <c r="Q246" s="53"/>
      <c r="R246" s="120"/>
      <c r="S246" s="120"/>
      <c r="T246" s="121"/>
    </row>
    <row r="247" spans="1:20" s="54" customFormat="1" x14ac:dyDescent="0.25">
      <c r="A247" s="157">
        <v>762</v>
      </c>
      <c r="B247" s="38" t="s">
        <v>169</v>
      </c>
      <c r="C247" s="256">
        <v>3897</v>
      </c>
      <c r="D247" s="255">
        <v>0.18383333333333332</v>
      </c>
      <c r="E247" s="186">
        <v>0</v>
      </c>
      <c r="F247" s="186">
        <v>0</v>
      </c>
      <c r="G247" s="207">
        <v>0</v>
      </c>
      <c r="H247" s="15">
        <v>1167</v>
      </c>
      <c r="I247" s="15">
        <v>1378</v>
      </c>
      <c r="J247" s="207">
        <v>0.84687953555878082</v>
      </c>
      <c r="K247" s="257">
        <v>0.46523460075436757</v>
      </c>
      <c r="L247" s="256">
        <v>158238.10067999997</v>
      </c>
      <c r="M247" s="190">
        <v>0</v>
      </c>
      <c r="N247" s="190">
        <v>121526.67959953881</v>
      </c>
      <c r="O247" s="470">
        <f t="shared" si="3"/>
        <v>279764.78027953877</v>
      </c>
      <c r="P247" s="53"/>
      <c r="Q247" s="53"/>
      <c r="R247" s="120"/>
      <c r="S247" s="120"/>
      <c r="T247" s="121"/>
    </row>
    <row r="248" spans="1:20" s="54" customFormat="1" x14ac:dyDescent="0.25">
      <c r="A248" s="157">
        <v>765</v>
      </c>
      <c r="B248" s="38" t="s">
        <v>170</v>
      </c>
      <c r="C248" s="256">
        <v>10336</v>
      </c>
      <c r="D248" s="255">
        <v>0.42043333333333333</v>
      </c>
      <c r="E248" s="186">
        <v>0</v>
      </c>
      <c r="F248" s="186">
        <v>0</v>
      </c>
      <c r="G248" s="207">
        <v>0</v>
      </c>
      <c r="H248" s="15">
        <v>4261</v>
      </c>
      <c r="I248" s="15">
        <v>4250</v>
      </c>
      <c r="J248" s="207">
        <v>1.0025882352941176</v>
      </c>
      <c r="K248" s="257">
        <v>0.62094330048970425</v>
      </c>
      <c r="L248" s="256">
        <v>959855.89239466668</v>
      </c>
      <c r="M248" s="190">
        <v>0</v>
      </c>
      <c r="N248" s="190">
        <v>430203.22900734196</v>
      </c>
      <c r="O248" s="470">
        <f t="shared" si="3"/>
        <v>1390059.1214020087</v>
      </c>
      <c r="P248" s="53"/>
      <c r="Q248" s="53"/>
      <c r="R248" s="120"/>
      <c r="S248" s="120"/>
      <c r="T248" s="121"/>
    </row>
    <row r="249" spans="1:20" s="54" customFormat="1" x14ac:dyDescent="0.25">
      <c r="A249" s="157">
        <v>768</v>
      </c>
      <c r="B249" s="38" t="s">
        <v>171</v>
      </c>
      <c r="C249" s="256">
        <v>2492</v>
      </c>
      <c r="D249" s="255">
        <v>0.46875</v>
      </c>
      <c r="E249" s="186">
        <v>0</v>
      </c>
      <c r="F249" s="186">
        <v>0</v>
      </c>
      <c r="G249" s="207">
        <v>0</v>
      </c>
      <c r="H249" s="15">
        <v>805</v>
      </c>
      <c r="I249" s="15">
        <v>858</v>
      </c>
      <c r="J249" s="207">
        <v>0.93822843822843827</v>
      </c>
      <c r="K249" s="257">
        <v>0.55658350342402496</v>
      </c>
      <c r="L249" s="256">
        <v>258015.44999999998</v>
      </c>
      <c r="M249" s="190">
        <v>0</v>
      </c>
      <c r="N249" s="190">
        <v>92971.018248404886</v>
      </c>
      <c r="O249" s="470">
        <f t="shared" si="3"/>
        <v>350986.46824840485</v>
      </c>
      <c r="P249" s="53"/>
      <c r="Q249" s="53"/>
      <c r="R249" s="120"/>
      <c r="S249" s="120"/>
      <c r="T249" s="121"/>
    </row>
    <row r="250" spans="1:20" s="54" customFormat="1" x14ac:dyDescent="0.25">
      <c r="A250" s="157">
        <v>777</v>
      </c>
      <c r="B250" s="38" t="s">
        <v>172</v>
      </c>
      <c r="C250" s="256">
        <v>7727</v>
      </c>
      <c r="D250" s="255">
        <v>1.3626333333333334</v>
      </c>
      <c r="E250" s="186">
        <v>0</v>
      </c>
      <c r="F250" s="186">
        <v>0</v>
      </c>
      <c r="G250" s="207">
        <v>0</v>
      </c>
      <c r="H250" s="15">
        <v>2315</v>
      </c>
      <c r="I250" s="15">
        <v>2617</v>
      </c>
      <c r="J250" s="207">
        <v>0.88460068781046997</v>
      </c>
      <c r="K250" s="257">
        <v>0.50295575300605666</v>
      </c>
      <c r="L250" s="256">
        <v>3488490.7324520005</v>
      </c>
      <c r="M250" s="190">
        <v>0</v>
      </c>
      <c r="N250" s="190">
        <v>260501.31010611693</v>
      </c>
      <c r="O250" s="470">
        <f t="shared" si="3"/>
        <v>3748992.0425581173</v>
      </c>
      <c r="P250" s="53"/>
      <c r="Q250" s="53"/>
      <c r="R250" s="120"/>
      <c r="S250" s="120"/>
      <c r="T250" s="121"/>
    </row>
    <row r="251" spans="1:20" s="54" customFormat="1" x14ac:dyDescent="0.25">
      <c r="A251" s="157">
        <v>778</v>
      </c>
      <c r="B251" s="38" t="s">
        <v>173</v>
      </c>
      <c r="C251" s="256">
        <v>7064</v>
      </c>
      <c r="D251" s="255">
        <v>0.12053333333333334</v>
      </c>
      <c r="E251" s="186">
        <v>0</v>
      </c>
      <c r="F251" s="186">
        <v>0</v>
      </c>
      <c r="G251" s="207">
        <v>0</v>
      </c>
      <c r="H251" s="15">
        <v>2465</v>
      </c>
      <c r="I251" s="15">
        <v>2590</v>
      </c>
      <c r="J251" s="207">
        <v>0.95173745173745172</v>
      </c>
      <c r="K251" s="257">
        <v>0.57009251693303842</v>
      </c>
      <c r="L251" s="256">
        <v>188067.71643733335</v>
      </c>
      <c r="M251" s="190">
        <v>0</v>
      </c>
      <c r="N251" s="190">
        <v>269938.76116039231</v>
      </c>
      <c r="O251" s="470">
        <f t="shared" si="3"/>
        <v>458006.47759772569</v>
      </c>
      <c r="P251" s="53"/>
      <c r="Q251" s="53"/>
      <c r="R251" s="120"/>
      <c r="S251" s="120"/>
      <c r="T251" s="121"/>
    </row>
    <row r="252" spans="1:20" s="54" customFormat="1" x14ac:dyDescent="0.25">
      <c r="A252" s="157">
        <v>781</v>
      </c>
      <c r="B252" s="38" t="s">
        <v>174</v>
      </c>
      <c r="C252" s="256">
        <v>3657</v>
      </c>
      <c r="D252" s="255">
        <v>0.50180000000000002</v>
      </c>
      <c r="E252" s="186">
        <v>0</v>
      </c>
      <c r="F252" s="186">
        <v>1</v>
      </c>
      <c r="G252" s="207">
        <v>2.7344818156959256E-4</v>
      </c>
      <c r="H252" s="15">
        <v>1023</v>
      </c>
      <c r="I252" s="15">
        <v>1225</v>
      </c>
      <c r="J252" s="207">
        <v>0.83510204081632655</v>
      </c>
      <c r="K252" s="257">
        <v>0.4534571060119133</v>
      </c>
      <c r="L252" s="256">
        <v>405333.04468800005</v>
      </c>
      <c r="M252" s="190">
        <v>0</v>
      </c>
      <c r="N252" s="190">
        <v>111155.35543703356</v>
      </c>
      <c r="O252" s="470">
        <f t="shared" si="3"/>
        <v>516488.40012503363</v>
      </c>
      <c r="P252" s="53"/>
      <c r="Q252" s="53"/>
      <c r="R252" s="120"/>
      <c r="S252" s="120"/>
      <c r="T252" s="121"/>
    </row>
    <row r="253" spans="1:20" s="54" customFormat="1" x14ac:dyDescent="0.25">
      <c r="A253" s="157">
        <v>783</v>
      </c>
      <c r="B253" s="38" t="s">
        <v>175</v>
      </c>
      <c r="C253" s="256">
        <v>6721</v>
      </c>
      <c r="D253" s="255">
        <v>0</v>
      </c>
      <c r="E253" s="186">
        <v>0</v>
      </c>
      <c r="F253" s="186">
        <v>0</v>
      </c>
      <c r="G253" s="207">
        <v>0</v>
      </c>
      <c r="H253" s="15">
        <v>3162</v>
      </c>
      <c r="I253" s="15">
        <v>2810</v>
      </c>
      <c r="J253" s="207">
        <v>1.1252669039145908</v>
      </c>
      <c r="K253" s="257">
        <v>0.74362196911017753</v>
      </c>
      <c r="L253" s="256">
        <v>0</v>
      </c>
      <c r="M253" s="190">
        <v>0</v>
      </c>
      <c r="N253" s="190">
        <v>335008.1145417284</v>
      </c>
      <c r="O253" s="470">
        <f t="shared" si="3"/>
        <v>335008.1145417284</v>
      </c>
      <c r="P253" s="53"/>
      <c r="Q253" s="53"/>
      <c r="R253" s="120"/>
      <c r="S253" s="120"/>
      <c r="T253" s="121"/>
    </row>
    <row r="254" spans="1:20" s="114" customFormat="1" x14ac:dyDescent="0.25">
      <c r="A254" s="153">
        <v>785</v>
      </c>
      <c r="B254" s="38" t="s">
        <v>176</v>
      </c>
      <c r="C254" s="256">
        <v>2792</v>
      </c>
      <c r="D254" s="255">
        <v>1.4576833333333332</v>
      </c>
      <c r="E254" s="186">
        <v>0</v>
      </c>
      <c r="F254" s="186">
        <v>0</v>
      </c>
      <c r="G254" s="207">
        <v>0</v>
      </c>
      <c r="H254" s="15">
        <v>878</v>
      </c>
      <c r="I254" s="15">
        <v>906</v>
      </c>
      <c r="J254" s="207">
        <v>0.9690949227373068</v>
      </c>
      <c r="K254" s="257">
        <v>0.5874499879328936</v>
      </c>
      <c r="L254" s="256">
        <v>1348423.3204639999</v>
      </c>
      <c r="M254" s="190">
        <v>0</v>
      </c>
      <c r="N254" s="190">
        <v>109939.94935366807</v>
      </c>
      <c r="O254" s="470">
        <f t="shared" si="3"/>
        <v>1458363.269817668</v>
      </c>
      <c r="P254" s="69"/>
      <c r="Q254" s="69"/>
      <c r="R254" s="119"/>
      <c r="S254" s="120"/>
      <c r="T254" s="121"/>
    </row>
    <row r="255" spans="1:20" s="54" customFormat="1" x14ac:dyDescent="0.25">
      <c r="A255" s="157">
        <v>790</v>
      </c>
      <c r="B255" s="38" t="s">
        <v>177</v>
      </c>
      <c r="C255" s="256">
        <v>24277</v>
      </c>
      <c r="D255" s="255">
        <v>0</v>
      </c>
      <c r="E255" s="186">
        <v>0</v>
      </c>
      <c r="F255" s="186">
        <v>1</v>
      </c>
      <c r="G255" s="207">
        <v>4.1191250978292212E-5</v>
      </c>
      <c r="H255" s="15">
        <v>8317</v>
      </c>
      <c r="I255" s="15">
        <v>9464</v>
      </c>
      <c r="J255" s="207">
        <v>0.87880388841927304</v>
      </c>
      <c r="K255" s="257">
        <v>0.49715895361485979</v>
      </c>
      <c r="L255" s="256">
        <v>0</v>
      </c>
      <c r="M255" s="190">
        <v>0</v>
      </c>
      <c r="N255" s="190">
        <v>809020.45627034002</v>
      </c>
      <c r="O255" s="470">
        <f t="shared" si="3"/>
        <v>809020.45627034002</v>
      </c>
      <c r="P255" s="53"/>
      <c r="Q255" s="53"/>
      <c r="R255" s="120"/>
      <c r="S255" s="120"/>
      <c r="T255" s="121"/>
    </row>
    <row r="256" spans="1:20" s="54" customFormat="1" x14ac:dyDescent="0.25">
      <c r="A256" s="157">
        <v>791</v>
      </c>
      <c r="B256" s="38" t="s">
        <v>178</v>
      </c>
      <c r="C256" s="256">
        <v>5231</v>
      </c>
      <c r="D256" s="255">
        <v>1.1320999999999999</v>
      </c>
      <c r="E256" s="186">
        <v>0</v>
      </c>
      <c r="F256" s="186">
        <v>0</v>
      </c>
      <c r="G256" s="207">
        <v>0</v>
      </c>
      <c r="H256" s="15">
        <v>1794</v>
      </c>
      <c r="I256" s="15">
        <v>1911</v>
      </c>
      <c r="J256" s="207">
        <v>0.93877551020408168</v>
      </c>
      <c r="K256" s="257">
        <v>0.55713057539966848</v>
      </c>
      <c r="L256" s="256">
        <v>1962082.042932</v>
      </c>
      <c r="M256" s="190">
        <v>0</v>
      </c>
      <c r="N256" s="190">
        <v>195348.88317554709</v>
      </c>
      <c r="O256" s="470">
        <f t="shared" si="3"/>
        <v>2157430.9261075472</v>
      </c>
      <c r="P256" s="53"/>
      <c r="Q256" s="53"/>
      <c r="R256" s="120"/>
      <c r="S256" s="120"/>
      <c r="T256" s="121"/>
    </row>
    <row r="257" spans="1:20" s="54" customFormat="1" x14ac:dyDescent="0.25">
      <c r="A257" s="157">
        <v>831</v>
      </c>
      <c r="B257" s="38" t="s">
        <v>179</v>
      </c>
      <c r="C257" s="256">
        <v>4671</v>
      </c>
      <c r="D257" s="255">
        <v>0</v>
      </c>
      <c r="E257" s="186">
        <v>0</v>
      </c>
      <c r="F257" s="186">
        <v>0</v>
      </c>
      <c r="G257" s="207">
        <v>0</v>
      </c>
      <c r="H257" s="15">
        <v>761</v>
      </c>
      <c r="I257" s="15">
        <v>1994</v>
      </c>
      <c r="J257" s="207">
        <v>0.38164493480441325</v>
      </c>
      <c r="K257" s="257">
        <v>0</v>
      </c>
      <c r="L257" s="256">
        <v>0</v>
      </c>
      <c r="M257" s="190">
        <v>0</v>
      </c>
      <c r="N257" s="190">
        <v>0</v>
      </c>
      <c r="O257" s="470">
        <f t="shared" si="3"/>
        <v>0</v>
      </c>
      <c r="P257" s="53"/>
      <c r="Q257" s="53"/>
      <c r="R257" s="120"/>
      <c r="S257" s="120"/>
      <c r="T257" s="121"/>
    </row>
    <row r="258" spans="1:20" s="54" customFormat="1" x14ac:dyDescent="0.25">
      <c r="A258" s="157">
        <v>832</v>
      </c>
      <c r="B258" s="38" t="s">
        <v>180</v>
      </c>
      <c r="C258" s="256">
        <v>3976</v>
      </c>
      <c r="D258" s="255">
        <v>1.6163666666666665</v>
      </c>
      <c r="E258" s="186">
        <v>0</v>
      </c>
      <c r="F258" s="186">
        <v>0</v>
      </c>
      <c r="G258" s="207">
        <v>0</v>
      </c>
      <c r="H258" s="15">
        <v>1310</v>
      </c>
      <c r="I258" s="15">
        <v>1410</v>
      </c>
      <c r="J258" s="207">
        <v>0.92907801418439717</v>
      </c>
      <c r="K258" s="257">
        <v>0.54743307937998398</v>
      </c>
      <c r="L258" s="256">
        <v>4258571.1710079992</v>
      </c>
      <c r="M258" s="190">
        <v>0</v>
      </c>
      <c r="N258" s="190">
        <v>145897.09069990116</v>
      </c>
      <c r="O258" s="470">
        <f t="shared" si="3"/>
        <v>4404468.2617079001</v>
      </c>
      <c r="P258" s="53"/>
      <c r="Q258" s="53"/>
      <c r="R258" s="120"/>
      <c r="S258" s="120"/>
      <c r="T258" s="121"/>
    </row>
    <row r="259" spans="1:20" s="54" customFormat="1" x14ac:dyDescent="0.25">
      <c r="A259" s="157">
        <v>833</v>
      </c>
      <c r="B259" s="38" t="s">
        <v>366</v>
      </c>
      <c r="C259" s="256">
        <v>1639</v>
      </c>
      <c r="D259" s="255">
        <v>0</v>
      </c>
      <c r="E259" s="186">
        <v>0</v>
      </c>
      <c r="F259" s="186">
        <v>0</v>
      </c>
      <c r="G259" s="207">
        <v>0</v>
      </c>
      <c r="H259" s="15">
        <v>499</v>
      </c>
      <c r="I259" s="15">
        <v>667</v>
      </c>
      <c r="J259" s="207">
        <v>0.74812593703148422</v>
      </c>
      <c r="K259" s="257">
        <v>0.36648100222707097</v>
      </c>
      <c r="L259" s="256">
        <v>0</v>
      </c>
      <c r="M259" s="190">
        <v>0</v>
      </c>
      <c r="N259" s="190">
        <v>40262.39816844085</v>
      </c>
      <c r="O259" s="470">
        <f t="shared" si="3"/>
        <v>40262.39816844085</v>
      </c>
      <c r="P259" s="53"/>
      <c r="Q259" s="53"/>
      <c r="R259" s="120"/>
      <c r="S259" s="120"/>
      <c r="T259" s="121"/>
    </row>
    <row r="260" spans="1:20" s="54" customFormat="1" x14ac:dyDescent="0.25">
      <c r="A260" s="157">
        <v>834</v>
      </c>
      <c r="B260" s="38" t="s">
        <v>181</v>
      </c>
      <c r="C260" s="256">
        <v>6015</v>
      </c>
      <c r="D260" s="255">
        <v>0</v>
      </c>
      <c r="E260" s="186">
        <v>0</v>
      </c>
      <c r="F260" s="186">
        <v>0</v>
      </c>
      <c r="G260" s="207">
        <v>0</v>
      </c>
      <c r="H260" s="15">
        <v>1648</v>
      </c>
      <c r="I260" s="15">
        <v>2570</v>
      </c>
      <c r="J260" s="207">
        <v>0.64124513618677048</v>
      </c>
      <c r="K260" s="257">
        <v>0.25960020138235723</v>
      </c>
      <c r="L260" s="256">
        <v>0</v>
      </c>
      <c r="M260" s="190">
        <v>0</v>
      </c>
      <c r="N260" s="190">
        <v>104667.02401443633</v>
      </c>
      <c r="O260" s="470">
        <f t="shared" si="3"/>
        <v>104667.02401443633</v>
      </c>
      <c r="P260" s="53"/>
      <c r="Q260" s="53"/>
      <c r="R260" s="120"/>
      <c r="S260" s="120"/>
      <c r="T260" s="121"/>
    </row>
    <row r="261" spans="1:20" s="54" customFormat="1" x14ac:dyDescent="0.25">
      <c r="A261" s="157">
        <v>837</v>
      </c>
      <c r="B261" s="38" t="s">
        <v>367</v>
      </c>
      <c r="C261" s="256">
        <v>238140</v>
      </c>
      <c r="D261" s="255">
        <v>0</v>
      </c>
      <c r="E261" s="186">
        <v>0</v>
      </c>
      <c r="F261" s="186">
        <v>17</v>
      </c>
      <c r="G261" s="207">
        <v>7.1386579323087261E-5</v>
      </c>
      <c r="H261" s="15">
        <v>127750</v>
      </c>
      <c r="I261" s="15">
        <v>105339</v>
      </c>
      <c r="J261" s="207">
        <v>1.2127512127512128</v>
      </c>
      <c r="K261" s="257">
        <v>0.83110627794679948</v>
      </c>
      <c r="L261" s="256">
        <v>0</v>
      </c>
      <c r="M261" s="190">
        <v>0</v>
      </c>
      <c r="N261" s="190">
        <v>13266554.074497713</v>
      </c>
      <c r="O261" s="470">
        <f t="shared" si="3"/>
        <v>13266554.074497713</v>
      </c>
      <c r="P261" s="53"/>
      <c r="Q261" s="53"/>
      <c r="R261" s="120"/>
      <c r="S261" s="120"/>
      <c r="T261" s="121"/>
    </row>
    <row r="262" spans="1:20" s="54" customFormat="1" x14ac:dyDescent="0.25">
      <c r="A262" s="157">
        <v>844</v>
      </c>
      <c r="B262" s="38" t="s">
        <v>182</v>
      </c>
      <c r="C262" s="256">
        <v>1520</v>
      </c>
      <c r="D262" s="255">
        <v>0.53226666666666667</v>
      </c>
      <c r="E262" s="186">
        <v>0</v>
      </c>
      <c r="F262" s="186">
        <v>0</v>
      </c>
      <c r="G262" s="207">
        <v>0</v>
      </c>
      <c r="H262" s="15">
        <v>392</v>
      </c>
      <c r="I262" s="15">
        <v>539</v>
      </c>
      <c r="J262" s="207">
        <v>0.72727272727272729</v>
      </c>
      <c r="K262" s="257">
        <v>0.34562779246831404</v>
      </c>
      <c r="L262" s="256">
        <v>178701.93322666668</v>
      </c>
      <c r="M262" s="190">
        <v>0</v>
      </c>
      <c r="N262" s="190">
        <v>35214.495012309657</v>
      </c>
      <c r="O262" s="470">
        <f t="shared" si="3"/>
        <v>213916.42823897634</v>
      </c>
      <c r="P262" s="53"/>
      <c r="Q262" s="53"/>
      <c r="R262" s="120"/>
      <c r="S262" s="120"/>
      <c r="T262" s="121"/>
    </row>
    <row r="263" spans="1:20" s="54" customFormat="1" x14ac:dyDescent="0.25">
      <c r="A263" s="157">
        <v>845</v>
      </c>
      <c r="B263" s="38" t="s">
        <v>183</v>
      </c>
      <c r="C263" s="256">
        <v>3001</v>
      </c>
      <c r="D263" s="255">
        <v>0.70473333333333332</v>
      </c>
      <c r="E263" s="186">
        <v>0</v>
      </c>
      <c r="F263" s="186">
        <v>2</v>
      </c>
      <c r="G263" s="207">
        <v>6.6644451849383541E-4</v>
      </c>
      <c r="H263" s="15">
        <v>966</v>
      </c>
      <c r="I263" s="15">
        <v>1088</v>
      </c>
      <c r="J263" s="207">
        <v>0.88786764705882348</v>
      </c>
      <c r="K263" s="257">
        <v>0.50622271225441029</v>
      </c>
      <c r="L263" s="256">
        <v>467140.15749866667</v>
      </c>
      <c r="M263" s="190">
        <v>0</v>
      </c>
      <c r="N263" s="190">
        <v>101830.25731564178</v>
      </c>
      <c r="O263" s="470">
        <f t="shared" si="3"/>
        <v>568970.4148143084</v>
      </c>
      <c r="P263" s="53"/>
      <c r="Q263" s="53"/>
      <c r="R263" s="120"/>
      <c r="S263" s="120"/>
      <c r="T263" s="121"/>
    </row>
    <row r="264" spans="1:20" s="54" customFormat="1" x14ac:dyDescent="0.25">
      <c r="A264" s="157">
        <v>846</v>
      </c>
      <c r="B264" s="38" t="s">
        <v>368</v>
      </c>
      <c r="C264" s="256">
        <v>5076</v>
      </c>
      <c r="D264" s="255">
        <v>0</v>
      </c>
      <c r="E264" s="186">
        <v>0</v>
      </c>
      <c r="F264" s="186">
        <v>0</v>
      </c>
      <c r="G264" s="207">
        <v>0</v>
      </c>
      <c r="H264" s="15">
        <v>1705</v>
      </c>
      <c r="I264" s="15">
        <v>1868</v>
      </c>
      <c r="J264" s="207">
        <v>0.91274089935760172</v>
      </c>
      <c r="K264" s="257">
        <v>0.53109596455318853</v>
      </c>
      <c r="L264" s="256">
        <v>0</v>
      </c>
      <c r="M264" s="190">
        <v>0</v>
      </c>
      <c r="N264" s="190">
        <v>180702.36407030516</v>
      </c>
      <c r="O264" s="470">
        <f t="shared" si="3"/>
        <v>180702.36407030516</v>
      </c>
      <c r="P264" s="53"/>
      <c r="Q264" s="53"/>
      <c r="R264" s="120"/>
      <c r="S264" s="120"/>
      <c r="T264" s="121"/>
    </row>
    <row r="265" spans="1:20" s="54" customFormat="1" x14ac:dyDescent="0.25">
      <c r="A265" s="157">
        <v>848</v>
      </c>
      <c r="B265" s="38" t="s">
        <v>184</v>
      </c>
      <c r="C265" s="256">
        <v>4361</v>
      </c>
      <c r="D265" s="255">
        <v>0.17979999999999999</v>
      </c>
      <c r="E265" s="186">
        <v>0</v>
      </c>
      <c r="F265" s="186">
        <v>1</v>
      </c>
      <c r="G265" s="207">
        <v>2.2930520522815867E-4</v>
      </c>
      <c r="H265" s="15">
        <v>1285</v>
      </c>
      <c r="I265" s="15">
        <v>1514</v>
      </c>
      <c r="J265" s="207">
        <v>0.84874504623513869</v>
      </c>
      <c r="K265" s="257">
        <v>0.46710011143072544</v>
      </c>
      <c r="L265" s="256">
        <v>173193.73086399998</v>
      </c>
      <c r="M265" s="190">
        <v>0</v>
      </c>
      <c r="N265" s="190">
        <v>136541.69096618786</v>
      </c>
      <c r="O265" s="470">
        <f t="shared" ref="O265:O300" si="4">SUM(L265:N265)</f>
        <v>309735.42183018784</v>
      </c>
      <c r="P265" s="53"/>
      <c r="Q265" s="53"/>
      <c r="R265" s="120"/>
      <c r="S265" s="120"/>
      <c r="T265" s="121"/>
    </row>
    <row r="266" spans="1:20" s="54" customFormat="1" x14ac:dyDescent="0.25">
      <c r="A266" s="157">
        <v>849</v>
      </c>
      <c r="B266" s="38" t="s">
        <v>185</v>
      </c>
      <c r="C266" s="256">
        <v>3033</v>
      </c>
      <c r="D266" s="255">
        <v>0.10186666666666666</v>
      </c>
      <c r="E266" s="186">
        <v>0</v>
      </c>
      <c r="F266" s="186">
        <v>0</v>
      </c>
      <c r="G266" s="207">
        <v>0</v>
      </c>
      <c r="H266" s="15">
        <v>1055</v>
      </c>
      <c r="I266" s="15">
        <v>1154</v>
      </c>
      <c r="J266" s="207">
        <v>0.91421143847486996</v>
      </c>
      <c r="K266" s="257">
        <v>0.53256650367045677</v>
      </c>
      <c r="L266" s="256">
        <v>68243.438207999992</v>
      </c>
      <c r="M266" s="190">
        <v>0</v>
      </c>
      <c r="N266" s="190">
        <v>108271.83000354616</v>
      </c>
      <c r="O266" s="470">
        <f t="shared" si="4"/>
        <v>176515.26821154615</v>
      </c>
      <c r="P266" s="53"/>
      <c r="Q266" s="53"/>
      <c r="R266" s="120"/>
      <c r="S266" s="120"/>
      <c r="T266" s="121"/>
    </row>
    <row r="267" spans="1:20" s="54" customFormat="1" x14ac:dyDescent="0.25">
      <c r="A267" s="157">
        <v>850</v>
      </c>
      <c r="B267" s="38" t="s">
        <v>186</v>
      </c>
      <c r="C267" s="256">
        <v>2388</v>
      </c>
      <c r="D267" s="255">
        <v>0</v>
      </c>
      <c r="E267" s="186">
        <v>0</v>
      </c>
      <c r="F267" s="186">
        <v>0</v>
      </c>
      <c r="G267" s="207">
        <v>0</v>
      </c>
      <c r="H267" s="15">
        <v>551</v>
      </c>
      <c r="I267" s="15">
        <v>918</v>
      </c>
      <c r="J267" s="207">
        <v>0.60021786492374729</v>
      </c>
      <c r="K267" s="257">
        <v>0.21857293011933404</v>
      </c>
      <c r="L267" s="256">
        <v>0</v>
      </c>
      <c r="M267" s="190">
        <v>0</v>
      </c>
      <c r="N267" s="190">
        <v>34986.453092086726</v>
      </c>
      <c r="O267" s="470">
        <f t="shared" si="4"/>
        <v>34986.453092086726</v>
      </c>
      <c r="P267" s="53"/>
      <c r="Q267" s="53"/>
      <c r="R267" s="120"/>
      <c r="S267" s="120"/>
      <c r="T267" s="121"/>
    </row>
    <row r="268" spans="1:20" s="54" customFormat="1" x14ac:dyDescent="0.25">
      <c r="A268" s="157">
        <v>851</v>
      </c>
      <c r="B268" s="38" t="s">
        <v>369</v>
      </c>
      <c r="C268" s="256">
        <v>21602</v>
      </c>
      <c r="D268" s="255">
        <v>3.7683333333333333E-2</v>
      </c>
      <c r="E268" s="186">
        <v>0</v>
      </c>
      <c r="F268" s="186">
        <v>13</v>
      </c>
      <c r="G268" s="207">
        <v>6.0179612998796411E-4</v>
      </c>
      <c r="H268" s="15">
        <v>8829</v>
      </c>
      <c r="I268" s="15">
        <v>8683</v>
      </c>
      <c r="J268" s="207">
        <v>1.0168144650466429</v>
      </c>
      <c r="K268" s="257">
        <v>0.63516953024222955</v>
      </c>
      <c r="L268" s="256">
        <v>179804.13178933333</v>
      </c>
      <c r="M268" s="190">
        <v>0</v>
      </c>
      <c r="N268" s="190">
        <v>919714.08484937588</v>
      </c>
      <c r="O268" s="470">
        <f t="shared" si="4"/>
        <v>1099518.2166387092</v>
      </c>
      <c r="P268" s="53"/>
      <c r="Q268" s="53"/>
      <c r="R268" s="120"/>
      <c r="S268" s="120"/>
      <c r="T268" s="121"/>
    </row>
    <row r="269" spans="1:20" s="54" customFormat="1" x14ac:dyDescent="0.25">
      <c r="A269" s="157">
        <v>853</v>
      </c>
      <c r="B269" s="38" t="s">
        <v>370</v>
      </c>
      <c r="C269" s="256">
        <v>192962</v>
      </c>
      <c r="D269" s="255">
        <v>0</v>
      </c>
      <c r="E269" s="186">
        <v>0</v>
      </c>
      <c r="F269" s="186">
        <v>12</v>
      </c>
      <c r="G269" s="207">
        <v>6.2188410153294434E-5</v>
      </c>
      <c r="H269" s="15">
        <v>103533</v>
      </c>
      <c r="I269" s="15">
        <v>84015</v>
      </c>
      <c r="J269" s="207">
        <v>1.2323156579182288</v>
      </c>
      <c r="K269" s="257">
        <v>0.85067072311381553</v>
      </c>
      <c r="L269" s="256">
        <v>0</v>
      </c>
      <c r="M269" s="190">
        <v>0</v>
      </c>
      <c r="N269" s="190">
        <v>11002781.726645907</v>
      </c>
      <c r="O269" s="470">
        <f t="shared" si="4"/>
        <v>11002781.726645907</v>
      </c>
      <c r="P269" s="53"/>
      <c r="Q269" s="53"/>
      <c r="R269" s="120"/>
      <c r="S269" s="120"/>
      <c r="T269" s="121"/>
    </row>
    <row r="270" spans="1:20" s="54" customFormat="1" x14ac:dyDescent="0.25">
      <c r="A270" s="157">
        <v>854</v>
      </c>
      <c r="B270" s="38" t="s">
        <v>187</v>
      </c>
      <c r="C270" s="256">
        <v>3373</v>
      </c>
      <c r="D270" s="255">
        <v>1.6648499999999999</v>
      </c>
      <c r="E270" s="186">
        <v>0</v>
      </c>
      <c r="F270" s="186">
        <v>1</v>
      </c>
      <c r="G270" s="207">
        <v>2.9647198339756892E-4</v>
      </c>
      <c r="H270" s="15">
        <v>1117</v>
      </c>
      <c r="I270" s="15">
        <v>1131</v>
      </c>
      <c r="J270" s="207">
        <v>0.98762157382847038</v>
      </c>
      <c r="K270" s="257">
        <v>0.60597663902405707</v>
      </c>
      <c r="L270" s="256">
        <v>3721080.7960919999</v>
      </c>
      <c r="M270" s="190">
        <v>0</v>
      </c>
      <c r="N270" s="190">
        <v>137006.58540578853</v>
      </c>
      <c r="O270" s="470">
        <f t="shared" si="4"/>
        <v>3858087.3814977882</v>
      </c>
      <c r="P270" s="53"/>
      <c r="Q270" s="53"/>
      <c r="R270" s="120"/>
      <c r="S270" s="120"/>
      <c r="T270" s="121"/>
    </row>
    <row r="271" spans="1:20" s="54" customFormat="1" x14ac:dyDescent="0.25">
      <c r="A271" s="157">
        <v>857</v>
      </c>
      <c r="B271" s="38" t="s">
        <v>188</v>
      </c>
      <c r="C271" s="256">
        <v>2477</v>
      </c>
      <c r="D271" s="255">
        <v>0.34726666666666667</v>
      </c>
      <c r="E271" s="186">
        <v>0</v>
      </c>
      <c r="F271" s="186">
        <v>1</v>
      </c>
      <c r="G271" s="207">
        <v>4.0371417036737988E-4</v>
      </c>
      <c r="H271" s="15">
        <v>632</v>
      </c>
      <c r="I271" s="15">
        <v>830</v>
      </c>
      <c r="J271" s="207">
        <v>0.76144578313253009</v>
      </c>
      <c r="K271" s="257">
        <v>0.37980084832811684</v>
      </c>
      <c r="L271" s="256">
        <v>189996.45532266665</v>
      </c>
      <c r="M271" s="190">
        <v>0</v>
      </c>
      <c r="N271" s="190">
        <v>63059.591988725202</v>
      </c>
      <c r="O271" s="470">
        <f t="shared" si="4"/>
        <v>253056.04731139186</v>
      </c>
      <c r="P271" s="53"/>
      <c r="Q271" s="53"/>
      <c r="R271" s="120"/>
      <c r="S271" s="120"/>
      <c r="T271" s="121"/>
    </row>
    <row r="272" spans="1:20" s="54" customFormat="1" x14ac:dyDescent="0.25">
      <c r="A272" s="157">
        <v>858</v>
      </c>
      <c r="B272" s="38" t="s">
        <v>371</v>
      </c>
      <c r="C272" s="256">
        <v>38599</v>
      </c>
      <c r="D272" s="255">
        <v>0</v>
      </c>
      <c r="E272" s="186">
        <v>0</v>
      </c>
      <c r="F272" s="186">
        <v>3</v>
      </c>
      <c r="G272" s="207">
        <v>7.7722220782921837E-5</v>
      </c>
      <c r="H272" s="15">
        <v>14625</v>
      </c>
      <c r="I272" s="15">
        <v>18467</v>
      </c>
      <c r="J272" s="207">
        <v>0.79195321384090545</v>
      </c>
      <c r="K272" s="257">
        <v>0.4103082790364922</v>
      </c>
      <c r="L272" s="256">
        <v>0</v>
      </c>
      <c r="M272" s="190">
        <v>0</v>
      </c>
      <c r="N272" s="190">
        <v>1061586.9052673564</v>
      </c>
      <c r="O272" s="470">
        <f t="shared" si="4"/>
        <v>1061586.9052673564</v>
      </c>
      <c r="P272" s="53"/>
      <c r="Q272" s="53"/>
      <c r="R272" s="120"/>
      <c r="S272" s="120"/>
      <c r="T272" s="121"/>
    </row>
    <row r="273" spans="1:20" s="54" customFormat="1" x14ac:dyDescent="0.25">
      <c r="A273" s="157">
        <v>859</v>
      </c>
      <c r="B273" s="38" t="s">
        <v>189</v>
      </c>
      <c r="C273" s="256">
        <v>6637</v>
      </c>
      <c r="D273" s="255">
        <v>0</v>
      </c>
      <c r="E273" s="186">
        <v>0</v>
      </c>
      <c r="F273" s="186">
        <v>1</v>
      </c>
      <c r="G273" s="207">
        <v>1.5067048365225252E-4</v>
      </c>
      <c r="H273" s="15">
        <v>1421</v>
      </c>
      <c r="I273" s="15">
        <v>2572</v>
      </c>
      <c r="J273" s="207">
        <v>0.55248833592534996</v>
      </c>
      <c r="K273" s="257">
        <v>0.17084340112093671</v>
      </c>
      <c r="L273" s="256">
        <v>0</v>
      </c>
      <c r="M273" s="190">
        <v>0</v>
      </c>
      <c r="N273" s="190">
        <v>76004.4893966542</v>
      </c>
      <c r="O273" s="470">
        <f t="shared" si="4"/>
        <v>76004.4893966542</v>
      </c>
      <c r="P273" s="53"/>
      <c r="Q273" s="53"/>
      <c r="R273" s="120"/>
      <c r="S273" s="120"/>
      <c r="T273" s="121"/>
    </row>
    <row r="274" spans="1:20" s="54" customFormat="1" x14ac:dyDescent="0.25">
      <c r="A274" s="157">
        <v>886</v>
      </c>
      <c r="B274" s="38" t="s">
        <v>372</v>
      </c>
      <c r="C274" s="256">
        <v>12871</v>
      </c>
      <c r="D274" s="255">
        <v>0</v>
      </c>
      <c r="E274" s="186">
        <v>0</v>
      </c>
      <c r="F274" s="186">
        <v>1</v>
      </c>
      <c r="G274" s="207">
        <v>7.7694040867065501E-5</v>
      </c>
      <c r="H274" s="15">
        <v>3753</v>
      </c>
      <c r="I274" s="15">
        <v>5294</v>
      </c>
      <c r="J274" s="207">
        <v>0.7089157536834152</v>
      </c>
      <c r="K274" s="257">
        <v>0.32727081887900195</v>
      </c>
      <c r="L274" s="256">
        <v>0</v>
      </c>
      <c r="M274" s="190">
        <v>0</v>
      </c>
      <c r="N274" s="190">
        <v>282350.65063733322</v>
      </c>
      <c r="O274" s="470">
        <f t="shared" si="4"/>
        <v>282350.65063733322</v>
      </c>
      <c r="P274" s="53"/>
      <c r="Q274" s="53"/>
      <c r="R274" s="120"/>
      <c r="S274" s="120"/>
      <c r="T274" s="121"/>
    </row>
    <row r="275" spans="1:20" s="54" customFormat="1" x14ac:dyDescent="0.25">
      <c r="A275" s="157">
        <v>887</v>
      </c>
      <c r="B275" s="38" t="s">
        <v>190</v>
      </c>
      <c r="C275" s="256">
        <v>4688</v>
      </c>
      <c r="D275" s="255">
        <v>0</v>
      </c>
      <c r="E275" s="186">
        <v>0</v>
      </c>
      <c r="F275" s="186">
        <v>0</v>
      </c>
      <c r="G275" s="207">
        <v>0</v>
      </c>
      <c r="H275" s="15">
        <v>1428</v>
      </c>
      <c r="I275" s="15">
        <v>1748</v>
      </c>
      <c r="J275" s="207">
        <v>0.81693363844393596</v>
      </c>
      <c r="K275" s="257">
        <v>0.43528870363952271</v>
      </c>
      <c r="L275" s="256">
        <v>0</v>
      </c>
      <c r="M275" s="190">
        <v>0</v>
      </c>
      <c r="N275" s="190">
        <v>136783.65966163939</v>
      </c>
      <c r="O275" s="470">
        <f t="shared" si="4"/>
        <v>136783.65966163939</v>
      </c>
      <c r="P275" s="53"/>
      <c r="Q275" s="53"/>
      <c r="R275" s="120"/>
      <c r="S275" s="120"/>
      <c r="T275" s="121"/>
    </row>
    <row r="276" spans="1:20" s="54" customFormat="1" x14ac:dyDescent="0.25">
      <c r="A276" s="157">
        <v>889</v>
      </c>
      <c r="B276" s="38" t="s">
        <v>191</v>
      </c>
      <c r="C276" s="256">
        <v>2676</v>
      </c>
      <c r="D276" s="255">
        <v>0.40953333333333336</v>
      </c>
      <c r="E276" s="186">
        <v>0</v>
      </c>
      <c r="F276" s="186">
        <v>0</v>
      </c>
      <c r="G276" s="207">
        <v>0</v>
      </c>
      <c r="H276" s="15">
        <v>887</v>
      </c>
      <c r="I276" s="15">
        <v>923</v>
      </c>
      <c r="J276" s="207">
        <v>0.96099674972914406</v>
      </c>
      <c r="K276" s="257">
        <v>0.57935181492473076</v>
      </c>
      <c r="L276" s="256">
        <v>242064.86585599999</v>
      </c>
      <c r="M276" s="190">
        <v>0</v>
      </c>
      <c r="N276" s="190">
        <v>103919.65596518699</v>
      </c>
      <c r="O276" s="470">
        <f t="shared" si="4"/>
        <v>345984.52182118699</v>
      </c>
      <c r="P276" s="53"/>
      <c r="Q276" s="53"/>
      <c r="R276" s="120"/>
      <c r="S276" s="120"/>
      <c r="T276" s="121"/>
    </row>
    <row r="277" spans="1:20" s="54" customFormat="1" x14ac:dyDescent="0.25">
      <c r="A277" s="157">
        <v>890</v>
      </c>
      <c r="B277" s="38" t="s">
        <v>192</v>
      </c>
      <c r="C277" s="256">
        <v>1212</v>
      </c>
      <c r="D277" s="255">
        <v>1.9466333333333332</v>
      </c>
      <c r="E277" s="186">
        <v>1</v>
      </c>
      <c r="F277" s="186">
        <v>523</v>
      </c>
      <c r="G277" s="207">
        <v>0.43151815181518149</v>
      </c>
      <c r="H277" s="15">
        <v>472</v>
      </c>
      <c r="I277" s="15">
        <v>484</v>
      </c>
      <c r="J277" s="207">
        <v>0.97520661157024791</v>
      </c>
      <c r="K277" s="257">
        <v>0.59356167676583471</v>
      </c>
      <c r="L277" s="256">
        <v>1563379.539744</v>
      </c>
      <c r="M277" s="190">
        <v>1467208.51</v>
      </c>
      <c r="N277" s="190">
        <v>48221.164302660043</v>
      </c>
      <c r="O277" s="470">
        <f t="shared" si="4"/>
        <v>3078809.2140466599</v>
      </c>
      <c r="P277" s="53"/>
      <c r="Q277" s="53"/>
      <c r="R277" s="120"/>
      <c r="S277" s="120"/>
      <c r="T277" s="121"/>
    </row>
    <row r="278" spans="1:20" s="54" customFormat="1" x14ac:dyDescent="0.25">
      <c r="A278" s="157">
        <v>892</v>
      </c>
      <c r="B278" s="38" t="s">
        <v>193</v>
      </c>
      <c r="C278" s="256">
        <v>3681</v>
      </c>
      <c r="D278" s="255">
        <v>0</v>
      </c>
      <c r="E278" s="186">
        <v>0</v>
      </c>
      <c r="F278" s="186">
        <v>0</v>
      </c>
      <c r="G278" s="207">
        <v>0</v>
      </c>
      <c r="H278" s="15">
        <v>848</v>
      </c>
      <c r="I278" s="15">
        <v>1464</v>
      </c>
      <c r="J278" s="207">
        <v>0.57923497267759561</v>
      </c>
      <c r="K278" s="257">
        <v>0.19759003787318236</v>
      </c>
      <c r="L278" s="256">
        <v>0</v>
      </c>
      <c r="M278" s="190">
        <v>0</v>
      </c>
      <c r="N278" s="190">
        <v>48752.858138431686</v>
      </c>
      <c r="O278" s="470">
        <f t="shared" si="4"/>
        <v>48752.858138431686</v>
      </c>
      <c r="P278" s="53"/>
      <c r="Q278" s="53"/>
      <c r="R278" s="120"/>
      <c r="S278" s="120"/>
      <c r="T278" s="121"/>
    </row>
    <row r="279" spans="1:20" s="54" customFormat="1" x14ac:dyDescent="0.25">
      <c r="A279" s="157">
        <v>893</v>
      </c>
      <c r="B279" s="38" t="s">
        <v>373</v>
      </c>
      <c r="C279" s="256">
        <v>7464</v>
      </c>
      <c r="D279" s="255">
        <v>0</v>
      </c>
      <c r="E279" s="186">
        <v>0</v>
      </c>
      <c r="F279" s="186">
        <v>0</v>
      </c>
      <c r="G279" s="207">
        <v>0</v>
      </c>
      <c r="H279" s="15">
        <v>3373</v>
      </c>
      <c r="I279" s="15">
        <v>3320</v>
      </c>
      <c r="J279" s="207">
        <v>1.0159638554216868</v>
      </c>
      <c r="K279" s="257">
        <v>0.63431892061727346</v>
      </c>
      <c r="L279" s="256">
        <v>0</v>
      </c>
      <c r="M279" s="190">
        <v>0</v>
      </c>
      <c r="N279" s="190">
        <v>317357.31706635567</v>
      </c>
      <c r="O279" s="470">
        <f t="shared" si="4"/>
        <v>317357.31706635567</v>
      </c>
      <c r="P279" s="53"/>
      <c r="Q279" s="53"/>
      <c r="R279" s="120"/>
      <c r="S279" s="120"/>
      <c r="T279" s="121"/>
    </row>
    <row r="280" spans="1:20" s="54" customFormat="1" x14ac:dyDescent="0.25">
      <c r="A280" s="157">
        <v>895</v>
      </c>
      <c r="B280" s="38" t="s">
        <v>374</v>
      </c>
      <c r="C280" s="256">
        <v>15522</v>
      </c>
      <c r="D280" s="255">
        <v>0</v>
      </c>
      <c r="E280" s="186">
        <v>0</v>
      </c>
      <c r="F280" s="186">
        <v>1</v>
      </c>
      <c r="G280" s="207">
        <v>6.4424687540265435E-5</v>
      </c>
      <c r="H280" s="15">
        <v>9222</v>
      </c>
      <c r="I280" s="15">
        <v>6967</v>
      </c>
      <c r="J280" s="207">
        <v>1.3236687239844984</v>
      </c>
      <c r="K280" s="257">
        <v>0.94202378918008511</v>
      </c>
      <c r="L280" s="256">
        <v>0</v>
      </c>
      <c r="M280" s="190">
        <v>0</v>
      </c>
      <c r="N280" s="190">
        <v>980118.91092643945</v>
      </c>
      <c r="O280" s="470">
        <f t="shared" si="4"/>
        <v>980118.91092643945</v>
      </c>
      <c r="P280" s="53"/>
      <c r="Q280" s="53"/>
      <c r="R280" s="120"/>
      <c r="S280" s="120"/>
      <c r="T280" s="121"/>
    </row>
    <row r="281" spans="1:20" s="54" customFormat="1" x14ac:dyDescent="0.25">
      <c r="A281" s="157">
        <v>905</v>
      </c>
      <c r="B281" s="38" t="s">
        <v>375</v>
      </c>
      <c r="C281" s="256">
        <v>67636</v>
      </c>
      <c r="D281" s="255">
        <v>0</v>
      </c>
      <c r="E281" s="186">
        <v>0</v>
      </c>
      <c r="F281" s="186">
        <v>7</v>
      </c>
      <c r="G281" s="207">
        <v>1.0349518008161334E-4</v>
      </c>
      <c r="H281" s="15">
        <v>37245</v>
      </c>
      <c r="I281" s="15">
        <v>30048</v>
      </c>
      <c r="J281" s="207">
        <v>1.2395167731629393</v>
      </c>
      <c r="K281" s="257">
        <v>0.85787183835852598</v>
      </c>
      <c r="L281" s="256">
        <v>0</v>
      </c>
      <c r="M281" s="190">
        <v>0</v>
      </c>
      <c r="N281" s="190">
        <v>3889283.0077573336</v>
      </c>
      <c r="O281" s="470">
        <f t="shared" si="4"/>
        <v>3889283.0077573336</v>
      </c>
      <c r="P281" s="53"/>
      <c r="Q281" s="53"/>
      <c r="R281" s="120"/>
      <c r="S281" s="120"/>
      <c r="T281" s="121"/>
    </row>
    <row r="282" spans="1:20" s="54" customFormat="1" x14ac:dyDescent="0.25">
      <c r="A282" s="157">
        <v>908</v>
      </c>
      <c r="B282" s="38" t="s">
        <v>194</v>
      </c>
      <c r="C282" s="256">
        <v>20972</v>
      </c>
      <c r="D282" s="255">
        <v>0</v>
      </c>
      <c r="E282" s="186">
        <v>0</v>
      </c>
      <c r="F282" s="186">
        <v>2</v>
      </c>
      <c r="G282" s="207">
        <v>9.5365248903299643E-5</v>
      </c>
      <c r="H282" s="15">
        <v>6824</v>
      </c>
      <c r="I282" s="15">
        <v>8227</v>
      </c>
      <c r="J282" s="207">
        <v>0.8294639601312751</v>
      </c>
      <c r="K282" s="257">
        <v>0.44781902532686185</v>
      </c>
      <c r="L282" s="256">
        <v>0</v>
      </c>
      <c r="M282" s="190">
        <v>0</v>
      </c>
      <c r="N282" s="190">
        <v>629523.00996135606</v>
      </c>
      <c r="O282" s="470">
        <f t="shared" si="4"/>
        <v>629523.00996135606</v>
      </c>
      <c r="P282" s="53"/>
      <c r="Q282" s="53"/>
      <c r="R282" s="120"/>
      <c r="S282" s="120"/>
      <c r="T282" s="121"/>
    </row>
    <row r="283" spans="1:20" s="54" customFormat="1" x14ac:dyDescent="0.25">
      <c r="A283" s="157">
        <v>915</v>
      </c>
      <c r="B283" s="38" t="s">
        <v>195</v>
      </c>
      <c r="C283" s="256">
        <v>20466</v>
      </c>
      <c r="D283" s="255">
        <v>0</v>
      </c>
      <c r="E283" s="186">
        <v>0</v>
      </c>
      <c r="F283" s="186">
        <v>0</v>
      </c>
      <c r="G283" s="207">
        <v>0</v>
      </c>
      <c r="H283" s="15">
        <v>8168</v>
      </c>
      <c r="I283" s="15">
        <v>7315</v>
      </c>
      <c r="J283" s="207">
        <v>1.1166097060833904</v>
      </c>
      <c r="K283" s="257">
        <v>0.73496477127897708</v>
      </c>
      <c r="L283" s="256">
        <v>0</v>
      </c>
      <c r="M283" s="190">
        <v>0</v>
      </c>
      <c r="N283" s="190">
        <v>1008251.1172729714</v>
      </c>
      <c r="O283" s="470">
        <f t="shared" si="4"/>
        <v>1008251.1172729714</v>
      </c>
      <c r="P283" s="53"/>
      <c r="Q283" s="53"/>
      <c r="R283" s="120"/>
      <c r="S283" s="120"/>
      <c r="T283" s="121"/>
    </row>
    <row r="284" spans="1:20" s="54" customFormat="1" x14ac:dyDescent="0.25">
      <c r="A284" s="157">
        <v>918</v>
      </c>
      <c r="B284" s="38" t="s">
        <v>196</v>
      </c>
      <c r="C284" s="256">
        <v>2293</v>
      </c>
      <c r="D284" s="255">
        <v>0</v>
      </c>
      <c r="E284" s="186">
        <v>0</v>
      </c>
      <c r="F284" s="186">
        <v>0</v>
      </c>
      <c r="G284" s="207">
        <v>0</v>
      </c>
      <c r="H284" s="15">
        <v>723</v>
      </c>
      <c r="I284" s="15">
        <v>994</v>
      </c>
      <c r="J284" s="207">
        <v>0.72736418511066403</v>
      </c>
      <c r="K284" s="257">
        <v>0.34571925030625078</v>
      </c>
      <c r="L284" s="256">
        <v>0</v>
      </c>
      <c r="M284" s="190">
        <v>0</v>
      </c>
      <c r="N284" s="190">
        <v>53136.976171028182</v>
      </c>
      <c r="O284" s="470">
        <f t="shared" si="4"/>
        <v>53136.976171028182</v>
      </c>
      <c r="P284" s="53"/>
      <c r="Q284" s="53"/>
      <c r="R284" s="120"/>
      <c r="S284" s="120"/>
      <c r="T284" s="121"/>
    </row>
    <row r="285" spans="1:20" s="54" customFormat="1" x14ac:dyDescent="0.25">
      <c r="A285" s="157">
        <v>921</v>
      </c>
      <c r="B285" s="38" t="s">
        <v>197</v>
      </c>
      <c r="C285" s="256">
        <v>2014</v>
      </c>
      <c r="D285" s="255">
        <v>0.80399999999999994</v>
      </c>
      <c r="E285" s="186">
        <v>0</v>
      </c>
      <c r="F285" s="186">
        <v>0</v>
      </c>
      <c r="G285" s="207">
        <v>0</v>
      </c>
      <c r="H285" s="15">
        <v>547</v>
      </c>
      <c r="I285" s="15">
        <v>678</v>
      </c>
      <c r="J285" s="207">
        <v>0.80678466076696165</v>
      </c>
      <c r="K285" s="257">
        <v>0.4251397259625484</v>
      </c>
      <c r="L285" s="256">
        <v>357661.26527999993</v>
      </c>
      <c r="M285" s="190">
        <v>0</v>
      </c>
      <c r="N285" s="190">
        <v>57393.191284177017</v>
      </c>
      <c r="O285" s="470">
        <f t="shared" si="4"/>
        <v>415054.45656417694</v>
      </c>
      <c r="P285" s="53"/>
      <c r="Q285" s="53"/>
      <c r="R285" s="120"/>
      <c r="S285" s="120"/>
      <c r="T285" s="121"/>
    </row>
    <row r="286" spans="1:20" s="54" customFormat="1" x14ac:dyDescent="0.25">
      <c r="A286" s="157">
        <v>922</v>
      </c>
      <c r="B286" s="38" t="s">
        <v>198</v>
      </c>
      <c r="C286" s="256">
        <v>4355</v>
      </c>
      <c r="D286" s="255">
        <v>0</v>
      </c>
      <c r="E286" s="186">
        <v>0</v>
      </c>
      <c r="F286" s="186">
        <v>0</v>
      </c>
      <c r="G286" s="207">
        <v>0</v>
      </c>
      <c r="H286" s="15">
        <v>831</v>
      </c>
      <c r="I286" s="15">
        <v>1916</v>
      </c>
      <c r="J286" s="207">
        <v>0.43371607515657618</v>
      </c>
      <c r="K286" s="257">
        <v>5.2071140352162926E-2</v>
      </c>
      <c r="L286" s="256">
        <v>0</v>
      </c>
      <c r="M286" s="190">
        <v>0</v>
      </c>
      <c r="N286" s="190">
        <v>15200.380782142869</v>
      </c>
      <c r="O286" s="470">
        <f t="shared" si="4"/>
        <v>15200.380782142869</v>
      </c>
      <c r="P286" s="53"/>
      <c r="Q286" s="53"/>
      <c r="R286" s="120"/>
      <c r="S286" s="120"/>
      <c r="T286" s="121"/>
    </row>
    <row r="287" spans="1:20" s="54" customFormat="1" x14ac:dyDescent="0.25">
      <c r="A287" s="157">
        <v>924</v>
      </c>
      <c r="B287" s="38" t="s">
        <v>376</v>
      </c>
      <c r="C287" s="256">
        <v>3114</v>
      </c>
      <c r="D287" s="255">
        <v>0.18286666666666668</v>
      </c>
      <c r="E287" s="186">
        <v>0</v>
      </c>
      <c r="F287" s="186">
        <v>0</v>
      </c>
      <c r="G287" s="207">
        <v>0</v>
      </c>
      <c r="H287" s="15">
        <v>1056</v>
      </c>
      <c r="I287" s="15">
        <v>1270</v>
      </c>
      <c r="J287" s="207">
        <v>0.83149606299212597</v>
      </c>
      <c r="K287" s="257">
        <v>0.44985112818771272</v>
      </c>
      <c r="L287" s="256">
        <v>125779.409184</v>
      </c>
      <c r="M287" s="190">
        <v>0</v>
      </c>
      <c r="N287" s="190">
        <v>93898.064775223305</v>
      </c>
      <c r="O287" s="470">
        <f t="shared" si="4"/>
        <v>219677.47395922331</v>
      </c>
      <c r="P287" s="53"/>
      <c r="Q287" s="53"/>
      <c r="R287" s="120"/>
      <c r="S287" s="120"/>
      <c r="T287" s="121"/>
    </row>
    <row r="288" spans="1:20" s="54" customFormat="1" x14ac:dyDescent="0.25">
      <c r="A288" s="157">
        <v>925</v>
      </c>
      <c r="B288" s="38" t="s">
        <v>199</v>
      </c>
      <c r="C288" s="256">
        <v>3579</v>
      </c>
      <c r="D288" s="255">
        <v>0.18396666666666667</v>
      </c>
      <c r="E288" s="186">
        <v>0</v>
      </c>
      <c r="F288" s="186">
        <v>0</v>
      </c>
      <c r="G288" s="207">
        <v>0</v>
      </c>
      <c r="H288" s="15">
        <v>2056</v>
      </c>
      <c r="I288" s="15">
        <v>1502</v>
      </c>
      <c r="J288" s="207">
        <v>1.3688415446071904</v>
      </c>
      <c r="K288" s="257">
        <v>0.98719660980277713</v>
      </c>
      <c r="L288" s="256">
        <v>145431.08069599999</v>
      </c>
      <c r="M288" s="190">
        <v>0</v>
      </c>
      <c r="N288" s="190">
        <v>236828.83195443187</v>
      </c>
      <c r="O288" s="470">
        <f t="shared" si="4"/>
        <v>382259.91265043186</v>
      </c>
      <c r="P288" s="53"/>
      <c r="Q288" s="53"/>
      <c r="R288" s="120"/>
      <c r="S288" s="120"/>
      <c r="T288" s="121"/>
    </row>
    <row r="289" spans="1:20" s="54" customFormat="1" x14ac:dyDescent="0.25">
      <c r="A289" s="157">
        <v>927</v>
      </c>
      <c r="B289" s="38" t="s">
        <v>377</v>
      </c>
      <c r="C289" s="256">
        <v>29158</v>
      </c>
      <c r="D289" s="255">
        <v>0</v>
      </c>
      <c r="E289" s="186">
        <v>0</v>
      </c>
      <c r="F289" s="186">
        <v>1</v>
      </c>
      <c r="G289" s="207">
        <v>3.4295905068934772E-5</v>
      </c>
      <c r="H289" s="15">
        <v>8301</v>
      </c>
      <c r="I289" s="15">
        <v>13482</v>
      </c>
      <c r="J289" s="207">
        <v>0.61570983533600354</v>
      </c>
      <c r="K289" s="257">
        <v>0.23406490053159029</v>
      </c>
      <c r="L289" s="256">
        <v>0</v>
      </c>
      <c r="M289" s="190">
        <v>0</v>
      </c>
      <c r="N289" s="190">
        <v>457470.65870099835</v>
      </c>
      <c r="O289" s="470">
        <f t="shared" si="4"/>
        <v>457470.65870099835</v>
      </c>
      <c r="P289" s="53"/>
      <c r="Q289" s="53"/>
      <c r="R289" s="120"/>
      <c r="S289" s="120"/>
      <c r="T289" s="121"/>
    </row>
    <row r="290" spans="1:20" s="54" customFormat="1" x14ac:dyDescent="0.25">
      <c r="A290" s="157">
        <v>931</v>
      </c>
      <c r="B290" s="38" t="s">
        <v>200</v>
      </c>
      <c r="C290" s="256">
        <v>6176</v>
      </c>
      <c r="D290" s="255">
        <v>1.0460333333333334</v>
      </c>
      <c r="E290" s="186">
        <v>0</v>
      </c>
      <c r="F290" s="186">
        <v>0</v>
      </c>
      <c r="G290" s="207">
        <v>0</v>
      </c>
      <c r="H290" s="15">
        <v>2229</v>
      </c>
      <c r="I290" s="15">
        <v>2173</v>
      </c>
      <c r="J290" s="207">
        <v>1.0257708237459733</v>
      </c>
      <c r="K290" s="257">
        <v>0.64412588894155998</v>
      </c>
      <c r="L290" s="256">
        <v>2140427.214464</v>
      </c>
      <c r="M290" s="190">
        <v>0</v>
      </c>
      <c r="N290" s="190">
        <v>266653.48348160909</v>
      </c>
      <c r="O290" s="470">
        <f t="shared" si="4"/>
        <v>2407080.6979456092</v>
      </c>
      <c r="P290" s="53"/>
      <c r="Q290" s="53"/>
      <c r="R290" s="120"/>
      <c r="S290" s="120"/>
      <c r="T290" s="121"/>
    </row>
    <row r="291" spans="1:20" s="54" customFormat="1" x14ac:dyDescent="0.25">
      <c r="A291" s="157">
        <v>934</v>
      </c>
      <c r="B291" s="38" t="s">
        <v>201</v>
      </c>
      <c r="C291" s="256">
        <v>2827</v>
      </c>
      <c r="D291" s="255">
        <v>0</v>
      </c>
      <c r="E291" s="186">
        <v>0</v>
      </c>
      <c r="F291" s="186">
        <v>0</v>
      </c>
      <c r="G291" s="207">
        <v>0</v>
      </c>
      <c r="H291" s="15">
        <v>971</v>
      </c>
      <c r="I291" s="15">
        <v>1115</v>
      </c>
      <c r="J291" s="207">
        <v>0.87085201793721978</v>
      </c>
      <c r="K291" s="257">
        <v>0.48920708313280653</v>
      </c>
      <c r="L291" s="256">
        <v>0</v>
      </c>
      <c r="M291" s="190">
        <v>0</v>
      </c>
      <c r="N291" s="190">
        <v>92701.714061822247</v>
      </c>
      <c r="O291" s="470">
        <f t="shared" si="4"/>
        <v>92701.714061822247</v>
      </c>
      <c r="P291" s="53"/>
      <c r="Q291" s="53"/>
      <c r="R291" s="120"/>
      <c r="S291" s="120"/>
      <c r="T291" s="121"/>
    </row>
    <row r="292" spans="1:20" s="54" customFormat="1" x14ac:dyDescent="0.25">
      <c r="A292" s="157">
        <v>935</v>
      </c>
      <c r="B292" s="38" t="s">
        <v>202</v>
      </c>
      <c r="C292" s="256">
        <v>3109</v>
      </c>
      <c r="D292" s="255">
        <v>0</v>
      </c>
      <c r="E292" s="186">
        <v>0</v>
      </c>
      <c r="F292" s="186">
        <v>0</v>
      </c>
      <c r="G292" s="207">
        <v>0</v>
      </c>
      <c r="H292" s="15">
        <v>1147</v>
      </c>
      <c r="I292" s="15">
        <v>1184</v>
      </c>
      <c r="J292" s="207">
        <v>0.96875</v>
      </c>
      <c r="K292" s="257">
        <v>0.5871050651955867</v>
      </c>
      <c r="L292" s="256">
        <v>0</v>
      </c>
      <c r="M292" s="190">
        <v>0</v>
      </c>
      <c r="N292" s="190">
        <v>122350.50568486709</v>
      </c>
      <c r="O292" s="470">
        <f t="shared" si="4"/>
        <v>122350.50568486709</v>
      </c>
      <c r="P292" s="53"/>
      <c r="Q292" s="53"/>
      <c r="R292" s="120"/>
      <c r="S292" s="120"/>
      <c r="T292" s="121"/>
    </row>
    <row r="293" spans="1:20" s="54" customFormat="1" x14ac:dyDescent="0.25">
      <c r="A293" s="157">
        <v>936</v>
      </c>
      <c r="B293" s="38" t="s">
        <v>378</v>
      </c>
      <c r="C293" s="256">
        <v>6544</v>
      </c>
      <c r="D293" s="255">
        <v>0.46475</v>
      </c>
      <c r="E293" s="186">
        <v>0</v>
      </c>
      <c r="F293" s="186">
        <v>0</v>
      </c>
      <c r="G293" s="207">
        <v>0</v>
      </c>
      <c r="H293" s="15">
        <v>2357</v>
      </c>
      <c r="I293" s="15">
        <v>2383</v>
      </c>
      <c r="J293" s="207">
        <v>0.98908938313050776</v>
      </c>
      <c r="K293" s="257">
        <v>0.60744444832609457</v>
      </c>
      <c r="L293" s="256">
        <v>671767.64512</v>
      </c>
      <c r="M293" s="190">
        <v>0</v>
      </c>
      <c r="N293" s="190">
        <v>266452.05697377492</v>
      </c>
      <c r="O293" s="470">
        <f t="shared" si="4"/>
        <v>938219.70209377492</v>
      </c>
      <c r="P293" s="53"/>
      <c r="Q293" s="53"/>
      <c r="R293" s="120"/>
      <c r="S293" s="120"/>
      <c r="T293" s="121"/>
    </row>
    <row r="294" spans="1:20" s="54" customFormat="1" x14ac:dyDescent="0.25">
      <c r="A294" s="157">
        <v>946</v>
      </c>
      <c r="B294" s="38" t="s">
        <v>379</v>
      </c>
      <c r="C294" s="256">
        <v>6461</v>
      </c>
      <c r="D294" s="255">
        <v>0</v>
      </c>
      <c r="E294" s="186">
        <v>0</v>
      </c>
      <c r="F294" s="186">
        <v>0</v>
      </c>
      <c r="G294" s="207">
        <v>0</v>
      </c>
      <c r="H294" s="15">
        <v>2466</v>
      </c>
      <c r="I294" s="15">
        <v>2860</v>
      </c>
      <c r="J294" s="207">
        <v>0.86223776223776227</v>
      </c>
      <c r="K294" s="257">
        <v>0.48059282743334902</v>
      </c>
      <c r="L294" s="256">
        <v>0</v>
      </c>
      <c r="M294" s="190">
        <v>0</v>
      </c>
      <c r="N294" s="190">
        <v>208135.54059688159</v>
      </c>
      <c r="O294" s="470">
        <f t="shared" si="4"/>
        <v>208135.54059688159</v>
      </c>
      <c r="P294" s="53"/>
      <c r="Q294" s="53"/>
      <c r="R294" s="120"/>
      <c r="S294" s="120"/>
      <c r="T294" s="121"/>
    </row>
    <row r="295" spans="1:20" s="54" customFormat="1" x14ac:dyDescent="0.25">
      <c r="A295" s="157">
        <v>976</v>
      </c>
      <c r="B295" s="38" t="s">
        <v>380</v>
      </c>
      <c r="C295" s="256">
        <v>3918</v>
      </c>
      <c r="D295" s="255">
        <v>1.5731999999999999</v>
      </c>
      <c r="E295" s="186">
        <v>0</v>
      </c>
      <c r="F295" s="186">
        <v>4</v>
      </c>
      <c r="G295" s="207">
        <v>1.0209290454313426E-3</v>
      </c>
      <c r="H295" s="15">
        <v>1251</v>
      </c>
      <c r="I295" s="15">
        <v>1368</v>
      </c>
      <c r="J295" s="207">
        <v>0.91447368421052633</v>
      </c>
      <c r="K295" s="257">
        <v>0.53282874940611302</v>
      </c>
      <c r="L295" s="256">
        <v>4084378.8416639995</v>
      </c>
      <c r="M295" s="190">
        <v>0</v>
      </c>
      <c r="N295" s="190">
        <v>139933.37238280629</v>
      </c>
      <c r="O295" s="470">
        <f t="shared" si="4"/>
        <v>4224312.2140468061</v>
      </c>
      <c r="P295" s="53"/>
      <c r="Q295" s="53"/>
      <c r="R295" s="120"/>
      <c r="S295" s="120"/>
      <c r="T295" s="121"/>
    </row>
    <row r="296" spans="1:20" s="54" customFormat="1" x14ac:dyDescent="0.25">
      <c r="A296" s="157">
        <v>977</v>
      </c>
      <c r="B296" s="38" t="s">
        <v>203</v>
      </c>
      <c r="C296" s="256">
        <v>15255</v>
      </c>
      <c r="D296" s="255">
        <v>0</v>
      </c>
      <c r="E296" s="186">
        <v>0</v>
      </c>
      <c r="F296" s="186">
        <v>1</v>
      </c>
      <c r="G296" s="207">
        <v>6.555227794165847E-5</v>
      </c>
      <c r="H296" s="15">
        <v>6708</v>
      </c>
      <c r="I296" s="15">
        <v>6285</v>
      </c>
      <c r="J296" s="207">
        <v>1.0673031026252984</v>
      </c>
      <c r="K296" s="257">
        <v>0.68565816782088507</v>
      </c>
      <c r="L296" s="256">
        <v>0</v>
      </c>
      <c r="M296" s="190">
        <v>0</v>
      </c>
      <c r="N296" s="190">
        <v>701114.7199177125</v>
      </c>
      <c r="O296" s="470">
        <f t="shared" si="4"/>
        <v>701114.7199177125</v>
      </c>
      <c r="P296" s="53"/>
      <c r="Q296" s="53"/>
      <c r="R296" s="120"/>
      <c r="S296" s="120"/>
      <c r="T296" s="121"/>
    </row>
    <row r="297" spans="1:20" s="54" customFormat="1" x14ac:dyDescent="0.25">
      <c r="A297" s="157">
        <v>980</v>
      </c>
      <c r="B297" s="38" t="s">
        <v>204</v>
      </c>
      <c r="C297" s="256">
        <v>33254</v>
      </c>
      <c r="D297" s="255">
        <v>0</v>
      </c>
      <c r="E297" s="186">
        <v>0</v>
      </c>
      <c r="F297" s="186">
        <v>0</v>
      </c>
      <c r="G297" s="207">
        <v>0</v>
      </c>
      <c r="H297" s="15">
        <v>9576</v>
      </c>
      <c r="I297" s="15">
        <v>14882</v>
      </c>
      <c r="J297" s="207">
        <v>0.64346190028222017</v>
      </c>
      <c r="K297" s="257">
        <v>0.26181696547780692</v>
      </c>
      <c r="L297" s="256">
        <v>0</v>
      </c>
      <c r="M297" s="190">
        <v>0</v>
      </c>
      <c r="N297" s="190">
        <v>583594.10563103238</v>
      </c>
      <c r="O297" s="470">
        <f t="shared" si="4"/>
        <v>583594.10563103238</v>
      </c>
      <c r="P297" s="53"/>
      <c r="Q297" s="53"/>
      <c r="R297" s="120"/>
      <c r="S297" s="120"/>
      <c r="T297" s="121"/>
    </row>
    <row r="298" spans="1:20" s="54" customFormat="1" x14ac:dyDescent="0.25">
      <c r="A298" s="157">
        <v>981</v>
      </c>
      <c r="B298" s="38" t="s">
        <v>205</v>
      </c>
      <c r="C298" s="256">
        <v>2343</v>
      </c>
      <c r="D298" s="255">
        <v>0</v>
      </c>
      <c r="E298" s="186">
        <v>0</v>
      </c>
      <c r="F298" s="186">
        <v>0</v>
      </c>
      <c r="G298" s="207">
        <v>0</v>
      </c>
      <c r="H298" s="15">
        <v>614</v>
      </c>
      <c r="I298" s="15">
        <v>989</v>
      </c>
      <c r="J298" s="207">
        <v>0.62082912032355919</v>
      </c>
      <c r="K298" s="257">
        <v>0.23918418551914594</v>
      </c>
      <c r="L298" s="256">
        <v>0</v>
      </c>
      <c r="M298" s="190">
        <v>0</v>
      </c>
      <c r="N298" s="190">
        <v>37564.184883381196</v>
      </c>
      <c r="O298" s="470">
        <f t="shared" si="4"/>
        <v>37564.184883381196</v>
      </c>
      <c r="P298" s="53"/>
      <c r="Q298" s="53"/>
      <c r="R298" s="120"/>
      <c r="S298" s="120"/>
      <c r="T298" s="121"/>
    </row>
    <row r="299" spans="1:20" s="54" customFormat="1" x14ac:dyDescent="0.25">
      <c r="A299" s="157">
        <v>989</v>
      </c>
      <c r="B299" s="38" t="s">
        <v>381</v>
      </c>
      <c r="C299" s="256">
        <v>5616</v>
      </c>
      <c r="D299" s="255">
        <v>0.1918</v>
      </c>
      <c r="E299" s="186">
        <v>0</v>
      </c>
      <c r="F299" s="186">
        <v>0</v>
      </c>
      <c r="G299" s="207">
        <v>0</v>
      </c>
      <c r="H299" s="15">
        <v>2100</v>
      </c>
      <c r="I299" s="15">
        <v>2141</v>
      </c>
      <c r="J299" s="207">
        <v>0.98085007006071934</v>
      </c>
      <c r="K299" s="257">
        <v>0.59920513525630614</v>
      </c>
      <c r="L299" s="256">
        <v>237920.62694399999</v>
      </c>
      <c r="M299" s="190">
        <v>0</v>
      </c>
      <c r="N299" s="190">
        <v>225565.06873434881</v>
      </c>
      <c r="O299" s="470">
        <f t="shared" si="4"/>
        <v>463485.69567834877</v>
      </c>
      <c r="P299" s="53"/>
      <c r="Q299" s="53"/>
      <c r="R299" s="120"/>
      <c r="S299" s="120"/>
      <c r="T299" s="121"/>
    </row>
    <row r="300" spans="1:20" s="54" customFormat="1" x14ac:dyDescent="0.25">
      <c r="A300" s="157">
        <v>992</v>
      </c>
      <c r="B300" s="38" t="s">
        <v>206</v>
      </c>
      <c r="C300" s="256">
        <v>18765</v>
      </c>
      <c r="D300" s="255">
        <v>0</v>
      </c>
      <c r="E300" s="186">
        <v>0</v>
      </c>
      <c r="F300" s="186">
        <v>6</v>
      </c>
      <c r="G300" s="207">
        <v>3.1974420463629099E-4</v>
      </c>
      <c r="H300" s="15">
        <v>7108</v>
      </c>
      <c r="I300" s="15">
        <v>6842</v>
      </c>
      <c r="J300" s="207">
        <v>1.0388775211926338</v>
      </c>
      <c r="K300" s="257">
        <v>0.65723258638822046</v>
      </c>
      <c r="L300" s="256">
        <v>0</v>
      </c>
      <c r="M300" s="190">
        <v>0</v>
      </c>
      <c r="N300" s="190">
        <v>826678.94448402943</v>
      </c>
      <c r="O300" s="470">
        <f t="shared" si="4"/>
        <v>826678.94448402943</v>
      </c>
      <c r="P300" s="53"/>
      <c r="Q300" s="53"/>
      <c r="R300" s="120"/>
      <c r="S300" s="120"/>
      <c r="T300" s="121"/>
    </row>
  </sheetData>
  <pageMargins left="0.51181102362204722" right="0.51181102362204722" top="0.55118110236220474" bottom="0.55118110236220474" header="0.31496062992125984" footer="0.31496062992125984"/>
  <pageSetup paperSize="9" scale="80" orientation="landscape" r:id="rId1"/>
  <ignoredErrors>
    <ignoredError sqref="O7:O300" formulaRange="1"/>
  </ignoredError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9"/>
  <sheetViews>
    <sheetView zoomScale="80" zoomScaleNormal="80" workbookViewId="0">
      <pane xSplit="2" ySplit="5" topLeftCell="C6" activePane="bottomRight" state="frozen"/>
      <selection activeCell="G29" sqref="G29"/>
      <selection pane="topRight" activeCell="G29" sqref="G29"/>
      <selection pane="bottomLeft" activeCell="G29" sqref="G29"/>
      <selection pane="bottomRight" activeCell="C310" sqref="C310"/>
    </sheetView>
  </sheetViews>
  <sheetFormatPr defaultRowHeight="15" x14ac:dyDescent="0.25"/>
  <cols>
    <col min="1" max="1" width="10.625" style="307" customWidth="1"/>
    <col min="2" max="2" width="20.625" style="307" customWidth="1"/>
    <col min="3" max="3" width="28.875" style="162" customWidth="1"/>
    <col min="4" max="4" width="21.625" style="162" customWidth="1"/>
    <col min="5" max="5" width="30.375" style="162" bestFit="1" customWidth="1"/>
    <col min="6" max="6" width="24.625" style="162" customWidth="1"/>
    <col min="7" max="7" width="16.125" style="162" customWidth="1"/>
    <col min="8" max="9" width="20.125" style="162" bestFit="1" customWidth="1"/>
    <col min="10" max="10" width="19.375" style="43" customWidth="1"/>
    <col min="11" max="11" width="22.375" style="43" bestFit="1" customWidth="1"/>
    <col min="12" max="12" width="15.875" style="43" bestFit="1" customWidth="1"/>
    <col min="13" max="13" width="14.375" style="43" customWidth="1"/>
    <col min="14" max="14" width="13.125" style="306" customWidth="1"/>
    <col min="15" max="15" width="21.625" style="170" bestFit="1" customWidth="1"/>
    <col min="16" max="16" width="18.625" style="162" customWidth="1"/>
    <col min="17" max="17" width="20.625" style="162" customWidth="1"/>
    <col min="18" max="18" width="30.875" style="162" customWidth="1"/>
    <col min="19" max="19" width="27.125" style="162" customWidth="1"/>
    <col min="20" max="20" width="23.875" style="162" customWidth="1"/>
    <col min="21" max="21" width="22.375" style="162" customWidth="1"/>
    <col min="22" max="22" width="12.625" style="306" customWidth="1"/>
    <col min="23" max="23" width="25.125" style="323" bestFit="1" customWidth="1"/>
    <col min="24" max="24" width="8.625" style="25"/>
  </cols>
  <sheetData>
    <row r="1" spans="1:24" ht="23.25" x14ac:dyDescent="0.35">
      <c r="A1" s="495" t="s">
        <v>485</v>
      </c>
      <c r="B1" s="304"/>
      <c r="C1" s="50"/>
      <c r="D1" s="50"/>
      <c r="F1" s="50"/>
      <c r="G1" s="50"/>
      <c r="J1" s="47"/>
      <c r="K1" s="47"/>
      <c r="L1" s="47"/>
      <c r="M1" s="305"/>
      <c r="O1" s="166"/>
      <c r="P1" s="50"/>
      <c r="Q1" s="50"/>
      <c r="R1" s="50"/>
      <c r="S1" s="50"/>
      <c r="T1" s="50"/>
      <c r="U1" s="50"/>
    </row>
    <row r="2" spans="1:24" x14ac:dyDescent="0.25">
      <c r="A2" s="307" t="s">
        <v>403</v>
      </c>
      <c r="B2" s="308"/>
      <c r="C2" s="50"/>
      <c r="D2" s="50"/>
      <c r="F2" s="159"/>
      <c r="H2"/>
      <c r="J2" s="309"/>
      <c r="K2" s="310"/>
      <c r="L2" s="309"/>
      <c r="M2" s="309"/>
      <c r="W2" s="324"/>
    </row>
    <row r="3" spans="1:24" ht="32.1" customHeight="1" x14ac:dyDescent="0.2">
      <c r="A3" s="336"/>
      <c r="B3" s="336"/>
      <c r="C3" s="337" t="s">
        <v>484</v>
      </c>
      <c r="D3" s="338"/>
      <c r="E3" s="338"/>
      <c r="F3" s="338"/>
      <c r="G3" s="338"/>
      <c r="H3" s="489"/>
      <c r="I3" s="338"/>
      <c r="J3" s="338"/>
      <c r="K3" s="339"/>
      <c r="L3" s="338"/>
      <c r="M3" s="338"/>
      <c r="N3" s="340"/>
      <c r="O3" s="334" t="s">
        <v>498</v>
      </c>
      <c r="P3" s="342"/>
      <c r="Q3" s="335"/>
      <c r="R3" s="335"/>
      <c r="S3" s="490"/>
      <c r="T3" s="335"/>
      <c r="U3" s="335"/>
      <c r="V3" s="343"/>
      <c r="W3" s="325"/>
    </row>
    <row r="4" spans="1:24" s="274" customFormat="1" ht="105" x14ac:dyDescent="0.2">
      <c r="A4" s="320" t="s">
        <v>404</v>
      </c>
      <c r="B4" s="320" t="s">
        <v>293</v>
      </c>
      <c r="C4" s="341" t="s">
        <v>486</v>
      </c>
      <c r="D4" s="341" t="s">
        <v>487</v>
      </c>
      <c r="E4" s="341" t="s">
        <v>488</v>
      </c>
      <c r="F4" s="341" t="s">
        <v>489</v>
      </c>
      <c r="G4" s="341" t="s">
        <v>490</v>
      </c>
      <c r="H4" s="341" t="s">
        <v>491</v>
      </c>
      <c r="I4" s="341" t="s">
        <v>492</v>
      </c>
      <c r="J4" s="341" t="s">
        <v>493</v>
      </c>
      <c r="K4" s="341" t="s">
        <v>495</v>
      </c>
      <c r="L4" s="341" t="s">
        <v>494</v>
      </c>
      <c r="M4" s="341" t="s">
        <v>496</v>
      </c>
      <c r="N4" s="322" t="s">
        <v>497</v>
      </c>
      <c r="O4" s="327" t="s">
        <v>501</v>
      </c>
      <c r="P4" s="328" t="s">
        <v>499</v>
      </c>
      <c r="Q4" s="328" t="s">
        <v>500</v>
      </c>
      <c r="R4" s="328" t="s">
        <v>502</v>
      </c>
      <c r="S4" s="344" t="s">
        <v>503</v>
      </c>
      <c r="T4" s="344" t="s">
        <v>504</v>
      </c>
      <c r="U4" s="344" t="s">
        <v>505</v>
      </c>
      <c r="V4" s="329" t="s">
        <v>506</v>
      </c>
      <c r="W4" s="330" t="s">
        <v>507</v>
      </c>
      <c r="X4" s="321"/>
    </row>
    <row r="5" spans="1:24" s="38" customFormat="1" x14ac:dyDescent="0.25">
      <c r="A5" s="303"/>
      <c r="B5" s="182" t="s">
        <v>400</v>
      </c>
      <c r="C5" s="309">
        <f>SUM(C6:C298)</f>
        <v>-10001642.560000002</v>
      </c>
      <c r="D5" s="309">
        <f t="shared" ref="D5:N5" si="0">SUM(D6:D298)</f>
        <v>-10001642.560000002</v>
      </c>
      <c r="E5" s="309">
        <f t="shared" si="0"/>
        <v>-10001642.560000002</v>
      </c>
      <c r="F5" s="309">
        <f t="shared" si="0"/>
        <v>-22531172.800000027</v>
      </c>
      <c r="G5" s="309">
        <f t="shared" si="0"/>
        <v>-274770.40000000002</v>
      </c>
      <c r="H5" s="309">
        <f t="shared" si="0"/>
        <v>-34601774.710000008</v>
      </c>
      <c r="I5" s="309">
        <f t="shared" si="0"/>
        <v>-42333708.520000018</v>
      </c>
      <c r="J5" s="309">
        <f t="shared" si="0"/>
        <v>-91576804.699999943</v>
      </c>
      <c r="K5" s="309">
        <f t="shared" si="0"/>
        <v>-108259537.60000001</v>
      </c>
      <c r="L5" s="309">
        <f t="shared" si="0"/>
        <v>-337148420.57480019</v>
      </c>
      <c r="M5" s="309">
        <f t="shared" si="0"/>
        <v>-13573657.760000015</v>
      </c>
      <c r="N5" s="309">
        <f t="shared" si="0"/>
        <v>-680304774.74479985</v>
      </c>
      <c r="O5" s="315">
        <f>SUM(O6:O298)</f>
        <v>29549300</v>
      </c>
      <c r="P5" s="309">
        <f>SUM(P6:P298)</f>
        <v>497338.83621304948</v>
      </c>
      <c r="Q5" s="309">
        <f t="shared" ref="Q5:U5" si="1">SUM(Q6:Q298)</f>
        <v>494586.72</v>
      </c>
      <c r="R5" s="309">
        <f t="shared" si="1"/>
        <v>-8.0501195043325424E-8</v>
      </c>
      <c r="S5" s="309">
        <f t="shared" si="1"/>
        <v>879265.28000000026</v>
      </c>
      <c r="T5" s="309">
        <f t="shared" si="1"/>
        <v>30999999.995333098</v>
      </c>
      <c r="U5" s="309">
        <f t="shared" si="1"/>
        <v>15387142.400000002</v>
      </c>
      <c r="V5" s="333">
        <f>SUM(V6:V298)</f>
        <v>77807633.231546104</v>
      </c>
      <c r="W5" s="331">
        <f>SUM(W6:W298)</f>
        <v>-602497141.51325417</v>
      </c>
      <c r="X5" s="125"/>
    </row>
    <row r="6" spans="1:24" s="54" customFormat="1" x14ac:dyDescent="0.25">
      <c r="A6" s="307">
        <v>5</v>
      </c>
      <c r="B6" s="38" t="s">
        <v>1</v>
      </c>
      <c r="C6" s="144">
        <v>-17402.84</v>
      </c>
      <c r="D6" s="144">
        <v>-17402.84</v>
      </c>
      <c r="E6" s="144">
        <v>-17402.84</v>
      </c>
      <c r="F6" s="144">
        <v>-39204.199999999997</v>
      </c>
      <c r="G6" s="144">
        <v>-478.1</v>
      </c>
      <c r="H6" s="144">
        <v>-62033.609999999993</v>
      </c>
      <c r="I6" s="144">
        <v>-75895.319999999992</v>
      </c>
      <c r="J6" s="144">
        <v>-164177.69999999998</v>
      </c>
      <c r="K6" s="144">
        <v>-188371.4</v>
      </c>
      <c r="L6" s="144">
        <v>-242793.23</v>
      </c>
      <c r="M6" s="144">
        <v>-23618.140000000003</v>
      </c>
      <c r="N6" s="332">
        <f>SUM(MinskningarHöjningar[[#This Row],[Minskning på basis av incitament för kommunernas digitalisering (-1,82 €/inv)]:[Minskning av pensionsstödet (-2,47 €/inv)]])</f>
        <v>-848780.22</v>
      </c>
      <c r="O6" s="316">
        <v>-188872</v>
      </c>
      <c r="P6" s="41">
        <v>191146.63372095674</v>
      </c>
      <c r="Q6" s="144">
        <v>860.57999999999993</v>
      </c>
      <c r="R6" s="144">
        <v>-11106.588389629876</v>
      </c>
      <c r="S6" s="144">
        <v>1529.92</v>
      </c>
      <c r="T6" s="144">
        <v>39009.285500408623</v>
      </c>
      <c r="U6" s="144">
        <v>26773.599999999999</v>
      </c>
      <c r="V6" s="333">
        <f>SUM(MinskningarHöjningar[[#This Row],[Kompensation för arbetsmarknadsstöd (arbetsmarknadsstöd år 2006)]:[Höjning av statsandel på grund av corona enligt invånarantal (2,80 €/inv)]])</f>
        <v>59341.430831735488</v>
      </c>
      <c r="W6" s="331">
        <f>MinskningarHöjningar[[#This Row],[Höjningar sammanlagt]]+MinskningarHöjningar[[#This Row],[Minskningar sammanlagt]]</f>
        <v>-789438.78916826448</v>
      </c>
      <c r="X6" s="122"/>
    </row>
    <row r="7" spans="1:24" s="54" customFormat="1" x14ac:dyDescent="0.25">
      <c r="A7" s="307">
        <v>9</v>
      </c>
      <c r="B7" s="38" t="s">
        <v>2</v>
      </c>
      <c r="C7" s="144">
        <v>-4584.58</v>
      </c>
      <c r="D7" s="144">
        <v>-4584.58</v>
      </c>
      <c r="E7" s="144">
        <v>-4584.58</v>
      </c>
      <c r="F7" s="144">
        <v>-10327.9</v>
      </c>
      <c r="G7" s="144">
        <v>-125.95</v>
      </c>
      <c r="H7" s="144">
        <v>-16469.099999999999</v>
      </c>
      <c r="I7" s="144">
        <v>-20149.2</v>
      </c>
      <c r="J7" s="144">
        <v>-43587</v>
      </c>
      <c r="K7" s="144">
        <v>-49624.299999999996</v>
      </c>
      <c r="L7" s="144">
        <v>-55287.12</v>
      </c>
      <c r="M7" s="144">
        <v>-6221.93</v>
      </c>
      <c r="N7" s="332">
        <f>SUM(MinskningarHöjningar[[#This Row],[Minskning på basis av incitament för kommunernas digitalisering (-1,82 €/inv)]:[Minskning av pensionsstödet (-2,47 €/inv)]])</f>
        <v>-215546.23999999999</v>
      </c>
      <c r="O7" s="316">
        <v>8706</v>
      </c>
      <c r="P7" s="41">
        <v>-17372.005542550236</v>
      </c>
      <c r="Q7" s="144">
        <v>226.70999999999998</v>
      </c>
      <c r="R7" s="144">
        <v>24611.014362801172</v>
      </c>
      <c r="S7" s="144">
        <v>403.04</v>
      </c>
      <c r="T7" s="144">
        <v>10521.55995142444</v>
      </c>
      <c r="U7" s="144">
        <v>7053.2</v>
      </c>
      <c r="V7" s="333">
        <f>SUM(MinskningarHöjningar[[#This Row],[Kompensation för arbetsmarknadsstöd (arbetsmarknadsstöd år 2006)]:[Höjning av statsandel på grund av corona enligt invånarantal (2,80 €/inv)]])</f>
        <v>34149.518771675372</v>
      </c>
      <c r="W7" s="331">
        <f>MinskningarHöjningar[[#This Row],[Höjningar sammanlagt]]+MinskningarHöjningar[[#This Row],[Minskningar sammanlagt]]</f>
        <v>-181396.72122832463</v>
      </c>
      <c r="X7" s="122"/>
    </row>
    <row r="8" spans="1:24" s="54" customFormat="1" x14ac:dyDescent="0.25">
      <c r="A8" s="307">
        <v>10</v>
      </c>
      <c r="B8" s="38" t="s">
        <v>3</v>
      </c>
      <c r="C8" s="144">
        <v>-20871.760000000002</v>
      </c>
      <c r="D8" s="144">
        <v>-20871.760000000002</v>
      </c>
      <c r="E8" s="144">
        <v>-20871.760000000002</v>
      </c>
      <c r="F8" s="144">
        <v>-47018.799999999996</v>
      </c>
      <c r="G8" s="144">
        <v>-573.4</v>
      </c>
      <c r="H8" s="144">
        <v>-73909.03</v>
      </c>
      <c r="I8" s="144">
        <v>-90424.36</v>
      </c>
      <c r="J8" s="144">
        <v>-195607.1</v>
      </c>
      <c r="K8" s="144">
        <v>-225919.6</v>
      </c>
      <c r="L8" s="144">
        <v>-423246.9031</v>
      </c>
      <c r="M8" s="144">
        <v>-28325.960000000003</v>
      </c>
      <c r="N8" s="332">
        <f>SUM(MinskningarHöjningar[[#This Row],[Minskning på basis av incitament för kommunernas digitalisering (-1,82 €/inv)]:[Minskning av pensionsstödet (-2,47 €/inv)]])</f>
        <v>-1147640.4331</v>
      </c>
      <c r="O8" s="316">
        <v>-11550</v>
      </c>
      <c r="P8" s="41">
        <v>-158146.87229172699</v>
      </c>
      <c r="Q8" s="144">
        <v>1032.1199999999999</v>
      </c>
      <c r="R8" s="144">
        <v>-7948.6675233324931</v>
      </c>
      <c r="S8" s="144">
        <v>1834.88</v>
      </c>
      <c r="T8" s="144">
        <v>46117.96248159602</v>
      </c>
      <c r="U8" s="144">
        <v>32110.399999999998</v>
      </c>
      <c r="V8" s="333">
        <f>SUM(MinskningarHöjningar[[#This Row],[Kompensation för arbetsmarknadsstöd (arbetsmarknadsstöd år 2006)]:[Höjning av statsandel på grund av corona enligt invånarantal (2,80 €/inv)]])</f>
        <v>-96550.177333463478</v>
      </c>
      <c r="W8" s="331">
        <f>MinskningarHöjningar[[#This Row],[Höjningar sammanlagt]]+MinskningarHöjningar[[#This Row],[Minskningar sammanlagt]]</f>
        <v>-1244190.6104334635</v>
      </c>
      <c r="X8" s="122"/>
    </row>
    <row r="9" spans="1:24" s="54" customFormat="1" x14ac:dyDescent="0.25">
      <c r="A9" s="307">
        <v>16</v>
      </c>
      <c r="B9" s="38" t="s">
        <v>4</v>
      </c>
      <c r="C9" s="144">
        <v>-14711.060000000001</v>
      </c>
      <c r="D9" s="144">
        <v>-14711.060000000001</v>
      </c>
      <c r="E9" s="144">
        <v>-14711.060000000001</v>
      </c>
      <c r="F9" s="144">
        <v>-33140.299999999996</v>
      </c>
      <c r="G9" s="144">
        <v>-404.15000000000003</v>
      </c>
      <c r="H9" s="144">
        <v>-52044.88</v>
      </c>
      <c r="I9" s="144">
        <v>-63674.559999999998</v>
      </c>
      <c r="J9" s="144">
        <v>-137741.6</v>
      </c>
      <c r="K9" s="144">
        <v>-159235.1</v>
      </c>
      <c r="L9" s="144">
        <v>-250148.23</v>
      </c>
      <c r="M9" s="144">
        <v>-19965.010000000002</v>
      </c>
      <c r="N9" s="332">
        <f>SUM(MinskningarHöjningar[[#This Row],[Minskning på basis av incitament för kommunernas digitalisering (-1,82 €/inv)]:[Minskning av pensionsstödet (-2,47 €/inv)]])</f>
        <v>-760487.01</v>
      </c>
      <c r="O9" s="316">
        <v>198106</v>
      </c>
      <c r="P9" s="41">
        <v>98970.001682538539</v>
      </c>
      <c r="Q9" s="144">
        <v>727.47</v>
      </c>
      <c r="R9" s="144">
        <v>-3079.3416647349222</v>
      </c>
      <c r="S9" s="144">
        <v>1293.28</v>
      </c>
      <c r="T9" s="144">
        <v>40426.290830384911</v>
      </c>
      <c r="U9" s="144">
        <v>22632.399999999998</v>
      </c>
      <c r="V9" s="333">
        <f>SUM(MinskningarHöjningar[[#This Row],[Kompensation för arbetsmarknadsstöd (arbetsmarknadsstöd år 2006)]:[Höjning av statsandel på grund av corona enligt invånarantal (2,80 €/inv)]])</f>
        <v>359076.10084818851</v>
      </c>
      <c r="W9" s="331">
        <f>MinskningarHöjningar[[#This Row],[Höjningar sammanlagt]]+MinskningarHöjningar[[#This Row],[Minskningar sammanlagt]]</f>
        <v>-401410.9091518115</v>
      </c>
      <c r="X9" s="122"/>
    </row>
    <row r="10" spans="1:24" s="54" customFormat="1" x14ac:dyDescent="0.25">
      <c r="A10" s="307">
        <v>18</v>
      </c>
      <c r="B10" s="38" t="s">
        <v>5</v>
      </c>
      <c r="C10" s="144">
        <v>-8996.26</v>
      </c>
      <c r="D10" s="144">
        <v>-8996.26</v>
      </c>
      <c r="E10" s="144">
        <v>-8996.26</v>
      </c>
      <c r="F10" s="144">
        <v>-20266.3</v>
      </c>
      <c r="G10" s="144">
        <v>-247.15</v>
      </c>
      <c r="H10" s="144">
        <v>-31486.899999999998</v>
      </c>
      <c r="I10" s="144">
        <v>-38522.799999999996</v>
      </c>
      <c r="J10" s="144">
        <v>-83333</v>
      </c>
      <c r="K10" s="144">
        <v>-97377.099999999991</v>
      </c>
      <c r="L10" s="144">
        <v>-151092.88</v>
      </c>
      <c r="M10" s="144">
        <v>-12209.210000000001</v>
      </c>
      <c r="N10" s="332">
        <f>SUM(MinskningarHöjningar[[#This Row],[Minskning på basis av incitament för kommunernas digitalisering (-1,82 €/inv)]:[Minskning av pensionsstödet (-2,47 €/inv)]])</f>
        <v>-461524.12</v>
      </c>
      <c r="O10" s="316">
        <v>4308</v>
      </c>
      <c r="P10" s="41">
        <v>113498.53809232544</v>
      </c>
      <c r="Q10" s="144">
        <v>444.87</v>
      </c>
      <c r="R10" s="144">
        <v>-11102.150712581009</v>
      </c>
      <c r="S10" s="144">
        <v>790.88</v>
      </c>
      <c r="T10" s="144">
        <v>28144.021816229455</v>
      </c>
      <c r="U10" s="144">
        <v>13840.4</v>
      </c>
      <c r="V10" s="333">
        <f>SUM(MinskningarHöjningar[[#This Row],[Kompensation för arbetsmarknadsstöd (arbetsmarknadsstöd år 2006)]:[Höjning av statsandel på grund av corona enligt invånarantal (2,80 €/inv)]])</f>
        <v>149924.55919597388</v>
      </c>
      <c r="W10" s="331">
        <f>MinskningarHöjningar[[#This Row],[Höjningar sammanlagt]]+MinskningarHöjningar[[#This Row],[Minskningar sammanlagt]]</f>
        <v>-311599.56080402608</v>
      </c>
      <c r="X10" s="122"/>
    </row>
    <row r="11" spans="1:24" s="54" customFormat="1" x14ac:dyDescent="0.25">
      <c r="A11" s="307">
        <v>19</v>
      </c>
      <c r="B11" s="38" t="s">
        <v>6</v>
      </c>
      <c r="C11" s="144">
        <v>-7172.62</v>
      </c>
      <c r="D11" s="144">
        <v>-7172.62</v>
      </c>
      <c r="E11" s="144">
        <v>-7172.62</v>
      </c>
      <c r="F11" s="144">
        <v>-16158.099999999999</v>
      </c>
      <c r="G11" s="144">
        <v>-197.05</v>
      </c>
      <c r="H11" s="144">
        <v>-25183.21</v>
      </c>
      <c r="I11" s="144">
        <v>-30810.52</v>
      </c>
      <c r="J11" s="144">
        <v>-66649.7</v>
      </c>
      <c r="K11" s="144">
        <v>-77637.7</v>
      </c>
      <c r="L11" s="144">
        <v>-95999.42</v>
      </c>
      <c r="M11" s="144">
        <v>-9734.27</v>
      </c>
      <c r="N11" s="332">
        <f>SUM(MinskningarHöjningar[[#This Row],[Minskning på basis av incitament för kommunernas digitalisering (-1,82 €/inv)]:[Minskning av pensionsstödet (-2,47 €/inv)]])</f>
        <v>-343887.83</v>
      </c>
      <c r="O11" s="316">
        <v>-66508</v>
      </c>
      <c r="P11" s="41">
        <v>-55272.213284444064</v>
      </c>
      <c r="Q11" s="144">
        <v>354.69</v>
      </c>
      <c r="R11" s="144">
        <v>6284.139892957548</v>
      </c>
      <c r="S11" s="144">
        <v>630.56000000000006</v>
      </c>
      <c r="T11" s="144">
        <v>21061.55729853646</v>
      </c>
      <c r="U11" s="144">
        <v>11034.8</v>
      </c>
      <c r="V11" s="333">
        <f>SUM(MinskningarHöjningar[[#This Row],[Kompensation för arbetsmarknadsstöd (arbetsmarknadsstöd år 2006)]:[Höjning av statsandel på grund av corona enligt invånarantal (2,80 €/inv)]])</f>
        <v>-82414.466092950053</v>
      </c>
      <c r="W11" s="331">
        <f>MinskningarHöjningar[[#This Row],[Höjningar sammanlagt]]+MinskningarHöjningar[[#This Row],[Minskningar sammanlagt]]</f>
        <v>-426302.29609295004</v>
      </c>
      <c r="X11" s="122"/>
    </row>
    <row r="12" spans="1:24" s="54" customFormat="1" x14ac:dyDescent="0.25">
      <c r="A12" s="307">
        <v>20</v>
      </c>
      <c r="B12" s="38" t="s">
        <v>7</v>
      </c>
      <c r="C12" s="144">
        <v>-29984.5</v>
      </c>
      <c r="D12" s="144">
        <v>-29984.5</v>
      </c>
      <c r="E12" s="144">
        <v>-29984.5</v>
      </c>
      <c r="F12" s="144">
        <v>-67547.5</v>
      </c>
      <c r="G12" s="144">
        <v>-823.75</v>
      </c>
      <c r="H12" s="144">
        <v>-105812.39</v>
      </c>
      <c r="I12" s="144">
        <v>-129456.68</v>
      </c>
      <c r="J12" s="144">
        <v>-280042.3</v>
      </c>
      <c r="K12" s="144">
        <v>-324557.5</v>
      </c>
      <c r="L12" s="144">
        <v>-1024960.27</v>
      </c>
      <c r="M12" s="144">
        <v>-40693.25</v>
      </c>
      <c r="N12" s="332">
        <f>SUM(MinskningarHöjningar[[#This Row],[Minskning på basis av incitament för kommunernas digitalisering (-1,82 €/inv)]:[Minskning av pensionsstödet (-2,47 €/inv)]])</f>
        <v>-2063847.1400000001</v>
      </c>
      <c r="O12" s="316">
        <v>140004</v>
      </c>
      <c r="P12" s="41">
        <v>-115745.45612722076</v>
      </c>
      <c r="Q12" s="144">
        <v>1482.75</v>
      </c>
      <c r="R12" s="144">
        <v>149281.52027416526</v>
      </c>
      <c r="S12" s="144">
        <v>2636</v>
      </c>
      <c r="T12" s="144">
        <v>90691.763517276937</v>
      </c>
      <c r="U12" s="144">
        <v>46130</v>
      </c>
      <c r="V12" s="333">
        <f>SUM(MinskningarHöjningar[[#This Row],[Kompensation för arbetsmarknadsstöd (arbetsmarknadsstöd år 2006)]:[Höjning av statsandel på grund av corona enligt invånarantal (2,80 €/inv)]])</f>
        <v>314480.5776642214</v>
      </c>
      <c r="W12" s="331">
        <f>MinskningarHöjningar[[#This Row],[Höjningar sammanlagt]]+MinskningarHöjningar[[#This Row],[Minskningar sammanlagt]]</f>
        <v>-1749366.5623357787</v>
      </c>
      <c r="X12" s="122"/>
    </row>
    <row r="13" spans="1:24" s="54" customFormat="1" x14ac:dyDescent="0.25">
      <c r="A13" s="307">
        <v>46</v>
      </c>
      <c r="B13" s="38" t="s">
        <v>8</v>
      </c>
      <c r="C13" s="144">
        <v>-2477.02</v>
      </c>
      <c r="D13" s="144">
        <v>-2477.02</v>
      </c>
      <c r="E13" s="144">
        <v>-2477.02</v>
      </c>
      <c r="F13" s="144">
        <v>-5580.0999999999995</v>
      </c>
      <c r="G13" s="144">
        <v>-68.05</v>
      </c>
      <c r="H13" s="144">
        <v>-8934.9599999999991</v>
      </c>
      <c r="I13" s="144">
        <v>-10931.52</v>
      </c>
      <c r="J13" s="144">
        <v>-23647.200000000001</v>
      </c>
      <c r="K13" s="144">
        <v>-26811.7</v>
      </c>
      <c r="L13" s="144">
        <v>-30879.84</v>
      </c>
      <c r="M13" s="144">
        <v>-3361.67</v>
      </c>
      <c r="N13" s="332">
        <f>SUM(MinskningarHöjningar[[#This Row],[Minskning på basis av incitament för kommunernas digitalisering (-1,82 €/inv)]:[Minskning av pensionsstödet (-2,47 €/inv)]])</f>
        <v>-117646.09999999999</v>
      </c>
      <c r="O13" s="316">
        <v>30511</v>
      </c>
      <c r="P13" s="41">
        <v>129093.88504570909</v>
      </c>
      <c r="Q13" s="144">
        <v>122.49</v>
      </c>
      <c r="R13" s="144">
        <v>-6938.808319913951</v>
      </c>
      <c r="S13" s="144">
        <v>217.76</v>
      </c>
      <c r="T13" s="144">
        <v>5737.7169157197677</v>
      </c>
      <c r="U13" s="144">
        <v>3810.7999999999997</v>
      </c>
      <c r="V13" s="333">
        <f>SUM(MinskningarHöjningar[[#This Row],[Kompensation för arbetsmarknadsstöd (arbetsmarknadsstöd år 2006)]:[Höjning av statsandel på grund av corona enligt invånarantal (2,80 €/inv)]])</f>
        <v>162554.84364151489</v>
      </c>
      <c r="W13" s="331">
        <f>MinskningarHöjningar[[#This Row],[Höjningar sammanlagt]]+MinskningarHöjningar[[#This Row],[Minskningar sammanlagt]]</f>
        <v>44908.743641514899</v>
      </c>
      <c r="X13" s="122"/>
    </row>
    <row r="14" spans="1:24" s="54" customFormat="1" x14ac:dyDescent="0.25">
      <c r="A14" s="307">
        <v>47</v>
      </c>
      <c r="B14" s="38" t="s">
        <v>295</v>
      </c>
      <c r="C14" s="144">
        <v>-3345.1600000000003</v>
      </c>
      <c r="D14" s="144">
        <v>-3345.1600000000003</v>
      </c>
      <c r="E14" s="144">
        <v>-3345.1600000000003</v>
      </c>
      <c r="F14" s="144">
        <v>-7535.7999999999993</v>
      </c>
      <c r="G14" s="144">
        <v>-91.9</v>
      </c>
      <c r="H14" s="144">
        <v>-11944.83</v>
      </c>
      <c r="I14" s="144">
        <v>-14613.96</v>
      </c>
      <c r="J14" s="144">
        <v>-31613.1</v>
      </c>
      <c r="K14" s="144">
        <v>-36208.6</v>
      </c>
      <c r="L14" s="144">
        <v>-46854.720000000001</v>
      </c>
      <c r="M14" s="144">
        <v>-4539.8600000000006</v>
      </c>
      <c r="N14" s="332">
        <f>SUM(MinskningarHöjningar[[#This Row],[Minskning på basis av incitament för kommunernas digitalisering (-1,82 €/inv)]:[Minskning av pensionsstödet (-2,47 €/inv)]])</f>
        <v>-163438.25</v>
      </c>
      <c r="O14" s="316">
        <v>95738</v>
      </c>
      <c r="P14" s="41">
        <v>358000.45348710008</v>
      </c>
      <c r="Q14" s="144">
        <v>165.42</v>
      </c>
      <c r="R14" s="144">
        <v>12918.564900160985</v>
      </c>
      <c r="S14" s="144">
        <v>294.08</v>
      </c>
      <c r="T14" s="144">
        <v>8145.9516085533542</v>
      </c>
      <c r="U14" s="144">
        <v>5146.3999999999996</v>
      </c>
      <c r="V14" s="333">
        <f>SUM(MinskningarHöjningar[[#This Row],[Kompensation för arbetsmarknadsstöd (arbetsmarknadsstöd år 2006)]:[Höjning av statsandel på grund av corona enligt invånarantal (2,80 €/inv)]])</f>
        <v>480408.86999581446</v>
      </c>
      <c r="W14" s="331">
        <f>MinskningarHöjningar[[#This Row],[Höjningar sammanlagt]]+MinskningarHöjningar[[#This Row],[Minskningar sammanlagt]]</f>
        <v>316970.61999581446</v>
      </c>
      <c r="X14" s="122"/>
    </row>
    <row r="15" spans="1:24" s="54" customFormat="1" x14ac:dyDescent="0.25">
      <c r="A15" s="307">
        <v>49</v>
      </c>
      <c r="B15" s="38" t="s">
        <v>296</v>
      </c>
      <c r="C15" s="144">
        <v>-527310.42000000004</v>
      </c>
      <c r="D15" s="144">
        <v>-527310.42000000004</v>
      </c>
      <c r="E15" s="144">
        <v>-527310.42000000004</v>
      </c>
      <c r="F15" s="144">
        <v>-1187897.0999999999</v>
      </c>
      <c r="G15" s="144">
        <v>-14486.550000000001</v>
      </c>
      <c r="H15" s="144">
        <v>-1760767.64</v>
      </c>
      <c r="I15" s="144">
        <v>-2154219.6799999997</v>
      </c>
      <c r="J15" s="144">
        <v>-4660034.8</v>
      </c>
      <c r="K15" s="144">
        <v>-5707700.7000000002</v>
      </c>
      <c r="L15" s="144">
        <v>-21317419.149</v>
      </c>
      <c r="M15" s="144">
        <v>-715635.57000000007</v>
      </c>
      <c r="N15" s="332">
        <f>SUM(MinskningarHöjningar[[#This Row],[Minskning på basis av incitament för kommunernas digitalisering (-1,82 €/inv)]:[Minskning av pensionsstödet (-2,47 €/inv)]])</f>
        <v>-39100092.449000001</v>
      </c>
      <c r="O15" s="316">
        <v>-2408909</v>
      </c>
      <c r="P15" s="41">
        <v>-266216.56588500738</v>
      </c>
      <c r="Q15" s="144">
        <v>26075.789999999997</v>
      </c>
      <c r="R15" s="144">
        <v>-3741837.6192723219</v>
      </c>
      <c r="S15" s="144">
        <v>46356.959999999999</v>
      </c>
      <c r="T15" s="144">
        <v>2097797.8088644822</v>
      </c>
      <c r="U15" s="144">
        <v>811246.79999999993</v>
      </c>
      <c r="V15" s="333">
        <f>SUM(MinskningarHöjningar[[#This Row],[Kompensation för arbetsmarknadsstöd (arbetsmarknadsstöd år 2006)]:[Höjning av statsandel på grund av corona enligt invånarantal (2,80 €/inv)]])</f>
        <v>-3435485.8262928473</v>
      </c>
      <c r="W15" s="331">
        <f>MinskningarHöjningar[[#This Row],[Höjningar sammanlagt]]+MinskningarHöjningar[[#This Row],[Minskningar sammanlagt]]</f>
        <v>-42535578.275292851</v>
      </c>
      <c r="X15" s="122"/>
    </row>
    <row r="16" spans="1:24" s="54" customFormat="1" x14ac:dyDescent="0.25">
      <c r="A16" s="307">
        <v>50</v>
      </c>
      <c r="B16" s="38" t="s">
        <v>9</v>
      </c>
      <c r="C16" s="144">
        <v>-21170.240000000002</v>
      </c>
      <c r="D16" s="144">
        <v>-21170.240000000002</v>
      </c>
      <c r="E16" s="144">
        <v>-21170.240000000002</v>
      </c>
      <c r="F16" s="144">
        <v>-47691.199999999997</v>
      </c>
      <c r="G16" s="144">
        <v>-581.6</v>
      </c>
      <c r="H16" s="144">
        <v>-75152.099999999991</v>
      </c>
      <c r="I16" s="144">
        <v>-91945.2</v>
      </c>
      <c r="J16" s="144">
        <v>-198897</v>
      </c>
      <c r="K16" s="144">
        <v>-229150.4</v>
      </c>
      <c r="L16" s="144">
        <v>-322044.37005000003</v>
      </c>
      <c r="M16" s="144">
        <v>-28731.040000000001</v>
      </c>
      <c r="N16" s="332">
        <f>SUM(MinskningarHöjningar[[#This Row],[Minskning på basis av incitament för kommunernas digitalisering (-1,82 €/inv)]:[Minskning av pensionsstödet (-2,47 €/inv)]])</f>
        <v>-1057703.63005</v>
      </c>
      <c r="O16" s="316">
        <v>-119829</v>
      </c>
      <c r="P16" s="41">
        <v>147021.0045784153</v>
      </c>
      <c r="Q16" s="144">
        <v>1046.8799999999999</v>
      </c>
      <c r="R16" s="144">
        <v>-29772.788956303324</v>
      </c>
      <c r="S16" s="144">
        <v>1861.1200000000001</v>
      </c>
      <c r="T16" s="144">
        <v>62852.996338981568</v>
      </c>
      <c r="U16" s="144">
        <v>32569.599999999999</v>
      </c>
      <c r="V16" s="333">
        <f>SUM(MinskningarHöjningar[[#This Row],[Kompensation för arbetsmarknadsstöd (arbetsmarknadsstöd år 2006)]:[Höjning av statsandel på grund av corona enligt invånarantal (2,80 €/inv)]])</f>
        <v>95749.811961093539</v>
      </c>
      <c r="W16" s="331">
        <f>MinskningarHöjningar[[#This Row],[Höjningar sammanlagt]]+MinskningarHöjningar[[#This Row],[Minskningar sammanlagt]]</f>
        <v>-961953.81808890647</v>
      </c>
      <c r="X16" s="122"/>
    </row>
    <row r="17" spans="1:24" s="114" customFormat="1" x14ac:dyDescent="0.25">
      <c r="A17" s="307">
        <v>51</v>
      </c>
      <c r="B17" s="38" t="s">
        <v>297</v>
      </c>
      <c r="C17" s="144">
        <v>-17111.64</v>
      </c>
      <c r="D17" s="144">
        <v>-17111.64</v>
      </c>
      <c r="E17" s="144">
        <v>-17111.64</v>
      </c>
      <c r="F17" s="144">
        <v>-38548.199999999997</v>
      </c>
      <c r="G17" s="144">
        <v>-470.1</v>
      </c>
      <c r="H17" s="144">
        <v>-60077.509999999995</v>
      </c>
      <c r="I17" s="144">
        <v>-73502.12</v>
      </c>
      <c r="J17" s="144">
        <v>-159000.69999999998</v>
      </c>
      <c r="K17" s="144">
        <v>-185219.4</v>
      </c>
      <c r="L17" s="144">
        <v>-202389.95</v>
      </c>
      <c r="M17" s="144">
        <v>-23222.940000000002</v>
      </c>
      <c r="N17" s="332">
        <f>SUM(MinskningarHöjningar[[#This Row],[Minskning på basis av incitament för kommunernas digitalisering (-1,82 €/inv)]:[Minskning av pensionsstödet (-2,47 €/inv)]])</f>
        <v>-793765.83999999985</v>
      </c>
      <c r="O17" s="316">
        <v>166456</v>
      </c>
      <c r="P17" s="144">
        <v>531912.26497319434</v>
      </c>
      <c r="Q17" s="144">
        <v>846.18</v>
      </c>
      <c r="R17" s="144">
        <v>-151311.67856672432</v>
      </c>
      <c r="S17" s="144">
        <v>1504.32</v>
      </c>
      <c r="T17" s="144">
        <v>47201.374155983765</v>
      </c>
      <c r="U17" s="144">
        <v>26325.599999999999</v>
      </c>
      <c r="V17" s="333">
        <f>SUM(MinskningarHöjningar[[#This Row],[Kompensation för arbetsmarknadsstöd (arbetsmarknadsstöd år 2006)]:[Höjning av statsandel på grund av corona enligt invånarantal (2,80 €/inv)]])</f>
        <v>622934.06056245381</v>
      </c>
      <c r="W17" s="331">
        <f>MinskningarHöjningar[[#This Row],[Höjningar sammanlagt]]+MinskningarHöjningar[[#This Row],[Minskningar sammanlagt]]</f>
        <v>-170831.77943754604</v>
      </c>
      <c r="X17" s="70"/>
    </row>
    <row r="18" spans="1:24" s="54" customFormat="1" x14ac:dyDescent="0.25">
      <c r="A18" s="307">
        <v>52</v>
      </c>
      <c r="B18" s="38" t="s">
        <v>10</v>
      </c>
      <c r="C18" s="144">
        <v>-4413.5</v>
      </c>
      <c r="D18" s="144">
        <v>-4413.5</v>
      </c>
      <c r="E18" s="144">
        <v>-4413.5</v>
      </c>
      <c r="F18" s="144">
        <v>-9942.5</v>
      </c>
      <c r="G18" s="144">
        <v>-121.25</v>
      </c>
      <c r="H18" s="144">
        <v>-15768.689999999999</v>
      </c>
      <c r="I18" s="144">
        <v>-19292.28</v>
      </c>
      <c r="J18" s="144">
        <v>-41733.299999999996</v>
      </c>
      <c r="K18" s="144">
        <v>-47772.5</v>
      </c>
      <c r="L18" s="144">
        <v>-33720.894999999997</v>
      </c>
      <c r="M18" s="144">
        <v>-5989.7500000000009</v>
      </c>
      <c r="N18" s="332">
        <f>SUM(MinskningarHöjningar[[#This Row],[Minskning på basis av incitament för kommunernas digitalisering (-1,82 €/inv)]:[Minskning av pensionsstödet (-2,47 €/inv)]])</f>
        <v>-187581.66499999998</v>
      </c>
      <c r="O18" s="316">
        <v>-100747</v>
      </c>
      <c r="P18" s="41">
        <v>216915.19371011201</v>
      </c>
      <c r="Q18" s="144">
        <v>218.25</v>
      </c>
      <c r="R18" s="144">
        <v>-34768.766380729779</v>
      </c>
      <c r="S18" s="144">
        <v>388</v>
      </c>
      <c r="T18" s="144">
        <v>10461.470406771721</v>
      </c>
      <c r="U18" s="144">
        <v>6790</v>
      </c>
      <c r="V18" s="333">
        <f>SUM(MinskningarHöjningar[[#This Row],[Kompensation för arbetsmarknadsstöd (arbetsmarknadsstöd år 2006)]:[Höjning av statsandel på grund av corona enligt invånarantal (2,80 €/inv)]])</f>
        <v>99257.147736153958</v>
      </c>
      <c r="W18" s="331">
        <f>MinskningarHöjningar[[#This Row],[Höjningar sammanlagt]]+MinskningarHöjningar[[#This Row],[Minskningar sammanlagt]]</f>
        <v>-88324.517263846021</v>
      </c>
      <c r="X18" s="122"/>
    </row>
    <row r="19" spans="1:24" s="54" customFormat="1" x14ac:dyDescent="0.25">
      <c r="A19" s="307">
        <v>61</v>
      </c>
      <c r="B19" s="38" t="s">
        <v>11</v>
      </c>
      <c r="C19" s="144">
        <v>-30759.82</v>
      </c>
      <c r="D19" s="144">
        <v>-30759.82</v>
      </c>
      <c r="E19" s="144">
        <v>-30759.82</v>
      </c>
      <c r="F19" s="144">
        <v>-69294.099999999991</v>
      </c>
      <c r="G19" s="144">
        <v>-845.05000000000007</v>
      </c>
      <c r="H19" s="144">
        <v>-108437.34999999999</v>
      </c>
      <c r="I19" s="144">
        <v>-132668.19999999998</v>
      </c>
      <c r="J19" s="144">
        <v>-286989.5</v>
      </c>
      <c r="K19" s="144">
        <v>-332949.7</v>
      </c>
      <c r="L19" s="144">
        <v>-1034100.79195</v>
      </c>
      <c r="M19" s="144">
        <v>-41745.47</v>
      </c>
      <c r="N19" s="332">
        <f>SUM(MinskningarHöjningar[[#This Row],[Minskning på basis av incitament för kommunernas digitalisering (-1,82 €/inv)]:[Minskning av pensionsstödet (-2,47 €/inv)]])</f>
        <v>-2099309.6219500001</v>
      </c>
      <c r="O19" s="316">
        <v>482824</v>
      </c>
      <c r="P19" s="41">
        <v>86203.587498761714</v>
      </c>
      <c r="Q19" s="144">
        <v>1521.09</v>
      </c>
      <c r="R19" s="144">
        <v>174267.8604379583</v>
      </c>
      <c r="S19" s="144">
        <v>2704.16</v>
      </c>
      <c r="T19" s="144">
        <v>83601.023017044456</v>
      </c>
      <c r="U19" s="144">
        <v>47322.799999999996</v>
      </c>
      <c r="V19" s="333">
        <f>SUM(MinskningarHöjningar[[#This Row],[Kompensation för arbetsmarknadsstöd (arbetsmarknadsstöd år 2006)]:[Höjning av statsandel på grund av corona enligt invånarantal (2,80 €/inv)]])</f>
        <v>878444.52095376444</v>
      </c>
      <c r="W19" s="331">
        <f>MinskningarHöjningar[[#This Row],[Höjningar sammanlagt]]+MinskningarHöjningar[[#This Row],[Minskningar sammanlagt]]</f>
        <v>-1220865.1009962356</v>
      </c>
      <c r="X19" s="122"/>
    </row>
    <row r="20" spans="1:24" s="54" customFormat="1" x14ac:dyDescent="0.25">
      <c r="A20" s="307">
        <v>69</v>
      </c>
      <c r="B20" s="38" t="s">
        <v>12</v>
      </c>
      <c r="C20" s="144">
        <v>-12758.2</v>
      </c>
      <c r="D20" s="144">
        <v>-12758.2</v>
      </c>
      <c r="E20" s="144">
        <v>-12758.2</v>
      </c>
      <c r="F20" s="144">
        <v>-28740.999999999996</v>
      </c>
      <c r="G20" s="144">
        <v>-350.5</v>
      </c>
      <c r="H20" s="144">
        <v>-45753.81</v>
      </c>
      <c r="I20" s="144">
        <v>-55977.72</v>
      </c>
      <c r="J20" s="144">
        <v>-121091.7</v>
      </c>
      <c r="K20" s="144">
        <v>-138097</v>
      </c>
      <c r="L20" s="144">
        <v>-171322.30499999999</v>
      </c>
      <c r="M20" s="144">
        <v>-17314.7</v>
      </c>
      <c r="N20" s="332">
        <f>SUM(MinskningarHöjningar[[#This Row],[Minskning på basis av incitament för kommunernas digitalisering (-1,82 €/inv)]:[Minskning av pensionsstödet (-2,47 €/inv)]])</f>
        <v>-616923.33499999996</v>
      </c>
      <c r="O20" s="316">
        <v>4482</v>
      </c>
      <c r="P20" s="41">
        <v>-113460.30353241414</v>
      </c>
      <c r="Q20" s="144">
        <v>630.9</v>
      </c>
      <c r="R20" s="144">
        <v>4625.1035462742657</v>
      </c>
      <c r="S20" s="144">
        <v>1121.6000000000001</v>
      </c>
      <c r="T20" s="144">
        <v>31553.673730877301</v>
      </c>
      <c r="U20" s="144">
        <v>19628</v>
      </c>
      <c r="V20" s="333">
        <f>SUM(MinskningarHöjningar[[#This Row],[Kompensation för arbetsmarknadsstöd (arbetsmarknadsstöd år 2006)]:[Höjning av statsandel på grund av corona enligt invånarantal (2,80 €/inv)]])</f>
        <v>-51419.026255262565</v>
      </c>
      <c r="W20" s="331">
        <f>MinskningarHöjningar[[#This Row],[Höjningar sammanlagt]]+MinskningarHöjningar[[#This Row],[Minskningar sammanlagt]]</f>
        <v>-668342.36125526251</v>
      </c>
      <c r="X20" s="122"/>
    </row>
    <row r="21" spans="1:24" s="54" customFormat="1" x14ac:dyDescent="0.25">
      <c r="A21" s="307">
        <v>71</v>
      </c>
      <c r="B21" s="38" t="s">
        <v>13</v>
      </c>
      <c r="C21" s="144">
        <v>-12299.560000000001</v>
      </c>
      <c r="D21" s="144">
        <v>-12299.560000000001</v>
      </c>
      <c r="E21" s="144">
        <v>-12299.560000000001</v>
      </c>
      <c r="F21" s="144">
        <v>-27707.8</v>
      </c>
      <c r="G21" s="144">
        <v>-337.90000000000003</v>
      </c>
      <c r="H21" s="144">
        <v>-43980.7</v>
      </c>
      <c r="I21" s="144">
        <v>-53808.4</v>
      </c>
      <c r="J21" s="144">
        <v>-116399</v>
      </c>
      <c r="K21" s="144">
        <v>-133132.6</v>
      </c>
      <c r="L21" s="144">
        <v>-213650.08749999999</v>
      </c>
      <c r="M21" s="144">
        <v>-16692.260000000002</v>
      </c>
      <c r="N21" s="332">
        <f>SUM(MinskningarHöjningar[[#This Row],[Minskning på basis av incitament för kommunernas digitalisering (-1,82 €/inv)]:[Minskning av pensionsstödet (-2,47 €/inv)]])</f>
        <v>-642607.42749999999</v>
      </c>
      <c r="O21" s="316">
        <v>-163632</v>
      </c>
      <c r="P21" s="41">
        <v>-11546.944741975516</v>
      </c>
      <c r="Q21" s="144">
        <v>608.22</v>
      </c>
      <c r="R21" s="144">
        <v>19359.717604683428</v>
      </c>
      <c r="S21" s="144">
        <v>1081.28</v>
      </c>
      <c r="T21" s="144">
        <v>28123.642987043888</v>
      </c>
      <c r="U21" s="144">
        <v>18922.399999999998</v>
      </c>
      <c r="V21" s="333">
        <f>SUM(MinskningarHöjningar[[#This Row],[Kompensation för arbetsmarknadsstöd (arbetsmarknadsstöd år 2006)]:[Höjning av statsandel på grund av corona enligt invånarantal (2,80 €/inv)]])</f>
        <v>-107083.68415024821</v>
      </c>
      <c r="W21" s="331">
        <f>MinskningarHöjningar[[#This Row],[Höjningar sammanlagt]]+MinskningarHöjningar[[#This Row],[Minskningar sammanlagt]]</f>
        <v>-749691.11165024817</v>
      </c>
      <c r="X21" s="122"/>
    </row>
    <row r="22" spans="1:24" s="54" customFormat="1" x14ac:dyDescent="0.25">
      <c r="A22" s="307">
        <v>72</v>
      </c>
      <c r="B22" s="38" t="s">
        <v>298</v>
      </c>
      <c r="C22" s="144">
        <v>-1745.38</v>
      </c>
      <c r="D22" s="144">
        <v>-1745.38</v>
      </c>
      <c r="E22" s="144">
        <v>-1745.38</v>
      </c>
      <c r="F22" s="144">
        <v>-3931.8999999999996</v>
      </c>
      <c r="G22" s="144">
        <v>-47.95</v>
      </c>
      <c r="H22" s="144">
        <v>-6101.7699999999995</v>
      </c>
      <c r="I22" s="144">
        <v>-7465.24</v>
      </c>
      <c r="J22" s="144">
        <v>-16148.9</v>
      </c>
      <c r="K22" s="144">
        <v>-18892.3</v>
      </c>
      <c r="L22" s="144">
        <v>-12720.45</v>
      </c>
      <c r="M22" s="144">
        <v>-2368.73</v>
      </c>
      <c r="N22" s="332">
        <f>SUM(MinskningarHöjningar[[#This Row],[Minskning på basis av incitament för kommunernas digitalisering (-1,82 €/inv)]:[Minskning av pensionsstödet (-2,47 €/inv)]])</f>
        <v>-72913.37999999999</v>
      </c>
      <c r="O22" s="316">
        <v>15733</v>
      </c>
      <c r="P22" s="41">
        <v>41680.046812600922</v>
      </c>
      <c r="Q22" s="144">
        <v>86.31</v>
      </c>
      <c r="R22" s="144">
        <v>8104.0214690510284</v>
      </c>
      <c r="S22" s="144">
        <v>153.44</v>
      </c>
      <c r="T22" s="144">
        <v>5283.3156939562386</v>
      </c>
      <c r="U22" s="144">
        <v>2685.2</v>
      </c>
      <c r="V22" s="333">
        <f>SUM(MinskningarHöjningar[[#This Row],[Kompensation för arbetsmarknadsstöd (arbetsmarknadsstöd år 2006)]:[Höjning av statsandel på grund av corona enligt invånarantal (2,80 €/inv)]])</f>
        <v>73725.333975608184</v>
      </c>
      <c r="W22" s="331">
        <f>MinskningarHöjningar[[#This Row],[Höjningar sammanlagt]]+MinskningarHöjningar[[#This Row],[Minskningar sammanlagt]]</f>
        <v>811.95397560819401</v>
      </c>
      <c r="X22" s="122"/>
    </row>
    <row r="23" spans="1:24" s="54" customFormat="1" x14ac:dyDescent="0.25">
      <c r="A23" s="307">
        <v>74</v>
      </c>
      <c r="B23" s="38" t="s">
        <v>14</v>
      </c>
      <c r="C23" s="144">
        <v>-2051.14</v>
      </c>
      <c r="D23" s="144">
        <v>-2051.14</v>
      </c>
      <c r="E23" s="144">
        <v>-2051.14</v>
      </c>
      <c r="F23" s="144">
        <v>-4620.7</v>
      </c>
      <c r="G23" s="144">
        <v>-56.35</v>
      </c>
      <c r="H23" s="144">
        <v>-7389.0099999999993</v>
      </c>
      <c r="I23" s="144">
        <v>-9040.119999999999</v>
      </c>
      <c r="J23" s="144">
        <v>-19555.7</v>
      </c>
      <c r="K23" s="144">
        <v>-22201.899999999998</v>
      </c>
      <c r="L23" s="144">
        <v>-9771.81</v>
      </c>
      <c r="M23" s="144">
        <v>-2783.69</v>
      </c>
      <c r="N23" s="332">
        <f>SUM(MinskningarHöjningar[[#This Row],[Minskning på basis av incitament för kommunernas digitalisering (-1,82 €/inv)]:[Minskning av pensionsstödet (-2,47 €/inv)]])</f>
        <v>-81572.7</v>
      </c>
      <c r="O23" s="316">
        <v>-19165</v>
      </c>
      <c r="P23" s="41">
        <v>55446.229112515226</v>
      </c>
      <c r="Q23" s="144">
        <v>101.42999999999999</v>
      </c>
      <c r="R23" s="144">
        <v>-15533.024305639843</v>
      </c>
      <c r="S23" s="144">
        <v>180.32</v>
      </c>
      <c r="T23" s="144">
        <v>4821.8969990281221</v>
      </c>
      <c r="U23" s="144">
        <v>3155.6</v>
      </c>
      <c r="V23" s="333">
        <f>SUM(MinskningarHöjningar[[#This Row],[Kompensation för arbetsmarknadsstöd (arbetsmarknadsstöd år 2006)]:[Höjning av statsandel på grund av corona enligt invånarantal (2,80 €/inv)]])</f>
        <v>29007.451805903504</v>
      </c>
      <c r="W23" s="331">
        <f>MinskningarHöjningar[[#This Row],[Höjningar sammanlagt]]+MinskningarHöjningar[[#This Row],[Minskningar sammanlagt]]</f>
        <v>-52565.248194096494</v>
      </c>
      <c r="X23" s="122"/>
    </row>
    <row r="24" spans="1:24" s="54" customFormat="1" x14ac:dyDescent="0.25">
      <c r="A24" s="307">
        <v>75</v>
      </c>
      <c r="B24" s="38" t="s">
        <v>299</v>
      </c>
      <c r="C24" s="144">
        <v>-36602.020000000004</v>
      </c>
      <c r="D24" s="144">
        <v>-36602.020000000004</v>
      </c>
      <c r="E24" s="144">
        <v>-36602.020000000004</v>
      </c>
      <c r="F24" s="144">
        <v>-82455.099999999991</v>
      </c>
      <c r="G24" s="144">
        <v>-1005.5500000000001</v>
      </c>
      <c r="H24" s="144">
        <v>-129310.82999999999</v>
      </c>
      <c r="I24" s="144">
        <v>-158205.96</v>
      </c>
      <c r="J24" s="144">
        <v>-342233.1</v>
      </c>
      <c r="K24" s="144">
        <v>-396186.7</v>
      </c>
      <c r="L24" s="144">
        <v>-784739.125</v>
      </c>
      <c r="M24" s="144">
        <v>-49674.170000000006</v>
      </c>
      <c r="N24" s="332">
        <f>SUM(MinskningarHöjningar[[#This Row],[Minskning på basis av incitament för kommunernas digitalisering (-1,82 €/inv)]:[Minskning av pensionsstödet (-2,47 €/inv)]])</f>
        <v>-2053616.595</v>
      </c>
      <c r="O24" s="316">
        <v>392114</v>
      </c>
      <c r="P24" s="41">
        <v>23925.741769038141</v>
      </c>
      <c r="Q24" s="144">
        <v>1809.99</v>
      </c>
      <c r="R24" s="144">
        <v>69772.505319882766</v>
      </c>
      <c r="S24" s="144">
        <v>3217.76</v>
      </c>
      <c r="T24" s="144">
        <v>112265.33189873943</v>
      </c>
      <c r="U24" s="144">
        <v>56310.799999999996</v>
      </c>
      <c r="V24" s="333">
        <f>SUM(MinskningarHöjningar[[#This Row],[Kompensation för arbetsmarknadsstöd (arbetsmarknadsstöd år 2006)]:[Höjning av statsandel på grund av corona enligt invånarantal (2,80 €/inv)]])</f>
        <v>659416.1289876604</v>
      </c>
      <c r="W24" s="331">
        <f>MinskningarHöjningar[[#This Row],[Höjningar sammanlagt]]+MinskningarHöjningar[[#This Row],[Minskningar sammanlagt]]</f>
        <v>-1394200.4660123396</v>
      </c>
      <c r="X24" s="122"/>
    </row>
    <row r="25" spans="1:24" s="54" customFormat="1" x14ac:dyDescent="0.25">
      <c r="A25" s="307">
        <v>77</v>
      </c>
      <c r="B25" s="38" t="s">
        <v>15</v>
      </c>
      <c r="C25" s="144">
        <v>-8872.5</v>
      </c>
      <c r="D25" s="144">
        <v>-8872.5</v>
      </c>
      <c r="E25" s="144">
        <v>-8872.5</v>
      </c>
      <c r="F25" s="144">
        <v>-19987.5</v>
      </c>
      <c r="G25" s="144">
        <v>-243.75</v>
      </c>
      <c r="H25" s="144">
        <v>-31669.89</v>
      </c>
      <c r="I25" s="144">
        <v>-38746.68</v>
      </c>
      <c r="J25" s="144">
        <v>-83817.3</v>
      </c>
      <c r="K25" s="144">
        <v>-96037.5</v>
      </c>
      <c r="L25" s="144">
        <v>-171693.92249999999</v>
      </c>
      <c r="M25" s="144">
        <v>-12041.250000000002</v>
      </c>
      <c r="N25" s="332">
        <f>SUM(MinskningarHöjningar[[#This Row],[Minskning på basis av incitament för kommunernas digitalisering (-1,82 €/inv)]:[Minskning av pensionsstödet (-2,47 €/inv)]])</f>
        <v>-480855.29249999998</v>
      </c>
      <c r="O25" s="316">
        <v>96106</v>
      </c>
      <c r="P25" s="41">
        <v>157787.49098494463</v>
      </c>
      <c r="Q25" s="144">
        <v>438.75</v>
      </c>
      <c r="R25" s="144">
        <v>46018.388653244678</v>
      </c>
      <c r="S25" s="144">
        <v>780</v>
      </c>
      <c r="T25" s="144">
        <v>20459.980483521973</v>
      </c>
      <c r="U25" s="144">
        <v>13650</v>
      </c>
      <c r="V25" s="333">
        <f>SUM(MinskningarHöjningar[[#This Row],[Kompensation för arbetsmarknadsstöd (arbetsmarknadsstöd år 2006)]:[Höjning av statsandel på grund av corona enligt invånarantal (2,80 €/inv)]])</f>
        <v>335240.61012171133</v>
      </c>
      <c r="W25" s="331">
        <f>MinskningarHöjningar[[#This Row],[Höjningar sammanlagt]]+MinskningarHöjningar[[#This Row],[Minskningar sammanlagt]]</f>
        <v>-145614.68237828865</v>
      </c>
      <c r="X25" s="122"/>
    </row>
    <row r="26" spans="1:24" s="54" customFormat="1" x14ac:dyDescent="0.25">
      <c r="A26" s="307">
        <v>78</v>
      </c>
      <c r="B26" s="38" t="s">
        <v>300</v>
      </c>
      <c r="C26" s="144">
        <v>-14922.18</v>
      </c>
      <c r="D26" s="144">
        <v>-14922.18</v>
      </c>
      <c r="E26" s="144">
        <v>-14922.18</v>
      </c>
      <c r="F26" s="144">
        <v>-33615.899999999994</v>
      </c>
      <c r="G26" s="144">
        <v>-409.95000000000005</v>
      </c>
      <c r="H26" s="144">
        <v>-53742.27</v>
      </c>
      <c r="I26" s="144">
        <v>-65751.239999999991</v>
      </c>
      <c r="J26" s="144">
        <v>-142233.9</v>
      </c>
      <c r="K26" s="144">
        <v>-161520.29999999999</v>
      </c>
      <c r="L26" s="144">
        <v>-386094.52990000002</v>
      </c>
      <c r="M26" s="144">
        <v>-20251.530000000002</v>
      </c>
      <c r="N26" s="332">
        <f>SUM(MinskningarHöjningar[[#This Row],[Minskning på basis av incitament för kommunernas digitalisering (-1,82 €/inv)]:[Minskning av pensionsstödet (-2,47 €/inv)]])</f>
        <v>-908386.15990000009</v>
      </c>
      <c r="O26" s="316">
        <v>286074</v>
      </c>
      <c r="P26" s="41">
        <v>82923.98256242089</v>
      </c>
      <c r="Q26" s="144">
        <v>737.91</v>
      </c>
      <c r="R26" s="144">
        <v>-38262.019603702414</v>
      </c>
      <c r="S26" s="144">
        <v>1311.84</v>
      </c>
      <c r="T26" s="144">
        <v>52487.14619889298</v>
      </c>
      <c r="U26" s="144">
        <v>22957.199999999997</v>
      </c>
      <c r="V26" s="333">
        <f>SUM(MinskningarHöjningar[[#This Row],[Kompensation för arbetsmarknadsstöd (arbetsmarknadsstöd år 2006)]:[Höjning av statsandel på grund av corona enligt invånarantal (2,80 €/inv)]])</f>
        <v>408230.05915761145</v>
      </c>
      <c r="W26" s="331">
        <f>MinskningarHöjningar[[#This Row],[Höjningar sammanlagt]]+MinskningarHöjningar[[#This Row],[Minskningar sammanlagt]]</f>
        <v>-500156.10074238863</v>
      </c>
      <c r="X26" s="122"/>
    </row>
    <row r="27" spans="1:24" s="54" customFormat="1" x14ac:dyDescent="0.25">
      <c r="A27" s="307">
        <v>79</v>
      </c>
      <c r="B27" s="38" t="s">
        <v>16</v>
      </c>
      <c r="C27" s="144">
        <v>-12614.42</v>
      </c>
      <c r="D27" s="144">
        <v>-12614.42</v>
      </c>
      <c r="E27" s="144">
        <v>-12614.42</v>
      </c>
      <c r="F27" s="144">
        <v>-28417.1</v>
      </c>
      <c r="G27" s="144">
        <v>-346.55</v>
      </c>
      <c r="H27" s="144">
        <v>-45122.81</v>
      </c>
      <c r="I27" s="144">
        <v>-55205.72</v>
      </c>
      <c r="J27" s="144">
        <v>-119421.7</v>
      </c>
      <c r="K27" s="144">
        <v>-136540.69999999998</v>
      </c>
      <c r="L27" s="144">
        <v>-375090.875</v>
      </c>
      <c r="M27" s="144">
        <v>-17119.57</v>
      </c>
      <c r="N27" s="332">
        <f>SUM(MinskningarHöjningar[[#This Row],[Minskning på basis av incitament för kommunernas digitalisering (-1,82 €/inv)]:[Minskning av pensionsstödet (-2,47 €/inv)]])</f>
        <v>-815108.28499999992</v>
      </c>
      <c r="O27" s="316">
        <v>199711</v>
      </c>
      <c r="P27" s="41">
        <v>93941.898180285469</v>
      </c>
      <c r="Q27" s="144">
        <v>623.79</v>
      </c>
      <c r="R27" s="144">
        <v>-188782.4740726802</v>
      </c>
      <c r="S27" s="144">
        <v>1108.96</v>
      </c>
      <c r="T27" s="144">
        <v>40322.332355729683</v>
      </c>
      <c r="U27" s="144">
        <v>19406.8</v>
      </c>
      <c r="V27" s="333">
        <f>SUM(MinskningarHöjningar[[#This Row],[Kompensation för arbetsmarknadsstöd (arbetsmarknadsstöd år 2006)]:[Höjning av statsandel på grund av corona enligt invånarantal (2,80 €/inv)]])</f>
        <v>166332.30646333494</v>
      </c>
      <c r="W27" s="331">
        <f>MinskningarHöjningar[[#This Row],[Höjningar sammanlagt]]+MinskningarHöjningar[[#This Row],[Minskningar sammanlagt]]</f>
        <v>-648775.97853666497</v>
      </c>
      <c r="X27" s="122"/>
    </row>
    <row r="28" spans="1:24" s="54" customFormat="1" x14ac:dyDescent="0.25">
      <c r="A28" s="307">
        <v>81</v>
      </c>
      <c r="B28" s="38" t="s">
        <v>17</v>
      </c>
      <c r="C28" s="144">
        <v>-4908.54</v>
      </c>
      <c r="D28" s="144">
        <v>-4908.54</v>
      </c>
      <c r="E28" s="144">
        <v>-4908.54</v>
      </c>
      <c r="F28" s="144">
        <v>-11057.699999999999</v>
      </c>
      <c r="G28" s="144">
        <v>-134.85</v>
      </c>
      <c r="H28" s="144">
        <v>-18185.419999999998</v>
      </c>
      <c r="I28" s="144">
        <v>-22249.040000000001</v>
      </c>
      <c r="J28" s="144">
        <v>-48129.4</v>
      </c>
      <c r="K28" s="144">
        <v>-53130.9</v>
      </c>
      <c r="L28" s="144">
        <v>-107019.07</v>
      </c>
      <c r="M28" s="144">
        <v>-6661.59</v>
      </c>
      <c r="N28" s="332">
        <f>SUM(MinskningarHöjningar[[#This Row],[Minskning på basis av incitament för kommunernas digitalisering (-1,82 €/inv)]:[Minskning av pensionsstödet (-2,47 €/inv)]])</f>
        <v>-281293.59000000003</v>
      </c>
      <c r="O28" s="316">
        <v>6856</v>
      </c>
      <c r="P28" s="41">
        <v>-49133.134169910103</v>
      </c>
      <c r="Q28" s="144">
        <v>242.73</v>
      </c>
      <c r="R28" s="144">
        <v>-24733.304301816635</v>
      </c>
      <c r="S28" s="144">
        <v>431.52</v>
      </c>
      <c r="T28" s="144">
        <v>11090.160398417895</v>
      </c>
      <c r="U28" s="144">
        <v>7551.5999999999995</v>
      </c>
      <c r="V28" s="333">
        <f>SUM(MinskningarHöjningar[[#This Row],[Kompensation för arbetsmarknadsstöd (arbetsmarknadsstöd år 2006)]:[Höjning av statsandel på grund av corona enligt invånarantal (2,80 €/inv)]])</f>
        <v>-47694.428073308845</v>
      </c>
      <c r="W28" s="331">
        <f>MinskningarHöjningar[[#This Row],[Höjningar sammanlagt]]+MinskningarHöjningar[[#This Row],[Minskningar sammanlagt]]</f>
        <v>-328988.01807330886</v>
      </c>
      <c r="X28" s="122"/>
    </row>
    <row r="29" spans="1:24" s="54" customFormat="1" x14ac:dyDescent="0.25">
      <c r="A29" s="307">
        <v>82</v>
      </c>
      <c r="B29" s="38" t="s">
        <v>18</v>
      </c>
      <c r="C29" s="144">
        <v>-17148.04</v>
      </c>
      <c r="D29" s="144">
        <v>-17148.04</v>
      </c>
      <c r="E29" s="144">
        <v>-17148.04</v>
      </c>
      <c r="F29" s="144">
        <v>-38630.199999999997</v>
      </c>
      <c r="G29" s="144">
        <v>-471.1</v>
      </c>
      <c r="H29" s="144">
        <v>-60639.1</v>
      </c>
      <c r="I29" s="144">
        <v>-74189.2</v>
      </c>
      <c r="J29" s="144">
        <v>-160487</v>
      </c>
      <c r="K29" s="144">
        <v>-185613.4</v>
      </c>
      <c r="L29" s="144">
        <v>-211029.74</v>
      </c>
      <c r="M29" s="144">
        <v>-23272.34</v>
      </c>
      <c r="N29" s="332">
        <f>SUM(MinskningarHöjningar[[#This Row],[Minskning på basis av incitament för kommunernas digitalisering (-1,82 €/inv)]:[Minskning av pensionsstödet (-2,47 €/inv)]])</f>
        <v>-805776.2</v>
      </c>
      <c r="O29" s="316">
        <v>88078</v>
      </c>
      <c r="P29" s="41">
        <v>-115651.5479556378</v>
      </c>
      <c r="Q29" s="144">
        <v>847.98</v>
      </c>
      <c r="R29" s="144">
        <v>9218.701449155189</v>
      </c>
      <c r="S29" s="144">
        <v>1507.52</v>
      </c>
      <c r="T29" s="144">
        <v>55057.512367709576</v>
      </c>
      <c r="U29" s="144">
        <v>26381.599999999999</v>
      </c>
      <c r="V29" s="333">
        <f>SUM(MinskningarHöjningar[[#This Row],[Kompensation för arbetsmarknadsstöd (arbetsmarknadsstöd år 2006)]:[Höjning av statsandel på grund av corona enligt invånarantal (2,80 €/inv)]])</f>
        <v>65439.765861226966</v>
      </c>
      <c r="W29" s="331">
        <f>MinskningarHöjningar[[#This Row],[Höjningar sammanlagt]]+MinskningarHöjningar[[#This Row],[Minskningar sammanlagt]]</f>
        <v>-740336.43413877301</v>
      </c>
      <c r="X29" s="122"/>
    </row>
    <row r="30" spans="1:24" s="54" customFormat="1" x14ac:dyDescent="0.25">
      <c r="A30" s="307">
        <v>86</v>
      </c>
      <c r="B30" s="38" t="s">
        <v>19</v>
      </c>
      <c r="C30" s="144">
        <v>-15033.2</v>
      </c>
      <c r="D30" s="144">
        <v>-15033.2</v>
      </c>
      <c r="E30" s="144">
        <v>-15033.2</v>
      </c>
      <c r="F30" s="144">
        <v>-33866</v>
      </c>
      <c r="G30" s="144">
        <v>-413</v>
      </c>
      <c r="H30" s="144">
        <v>-53660.24</v>
      </c>
      <c r="I30" s="144">
        <v>-65650.880000000005</v>
      </c>
      <c r="J30" s="144">
        <v>-142016.79999999999</v>
      </c>
      <c r="K30" s="144">
        <v>-162722</v>
      </c>
      <c r="L30" s="144">
        <v>-238780.5049</v>
      </c>
      <c r="M30" s="144">
        <v>-20402.2</v>
      </c>
      <c r="N30" s="332">
        <f>SUM(MinskningarHöjningar[[#This Row],[Minskning på basis av incitament för kommunernas digitalisering (-1,82 €/inv)]:[Minskning av pensionsstödet (-2,47 €/inv)]])</f>
        <v>-762611.22490000003</v>
      </c>
      <c r="O30" s="316">
        <v>50241</v>
      </c>
      <c r="P30" s="41">
        <v>26314.203572351485</v>
      </c>
      <c r="Q30" s="144">
        <v>743.4</v>
      </c>
      <c r="R30" s="144">
        <v>29652.068323478816</v>
      </c>
      <c r="S30" s="144">
        <v>1321.6000000000001</v>
      </c>
      <c r="T30" s="144">
        <v>46268.471802400003</v>
      </c>
      <c r="U30" s="144">
        <v>23128</v>
      </c>
      <c r="V30" s="333">
        <f>SUM(MinskningarHöjningar[[#This Row],[Kompensation för arbetsmarknadsstöd (arbetsmarknadsstöd år 2006)]:[Höjning av statsandel på grund av corona enligt invånarantal (2,80 €/inv)]])</f>
        <v>177668.7436982303</v>
      </c>
      <c r="W30" s="331">
        <f>MinskningarHöjningar[[#This Row],[Höjningar sammanlagt]]+MinskningarHöjningar[[#This Row],[Minskningar sammanlagt]]</f>
        <v>-584942.48120176978</v>
      </c>
      <c r="X30" s="122"/>
    </row>
    <row r="31" spans="1:24" s="54" customFormat="1" x14ac:dyDescent="0.25">
      <c r="A31" s="307">
        <v>90</v>
      </c>
      <c r="B31" s="38" t="s">
        <v>20</v>
      </c>
      <c r="C31" s="144">
        <v>-5922.2800000000007</v>
      </c>
      <c r="D31" s="144">
        <v>-5922.2800000000007</v>
      </c>
      <c r="E31" s="144">
        <v>-5922.2800000000007</v>
      </c>
      <c r="F31" s="144">
        <v>-13341.4</v>
      </c>
      <c r="G31" s="144">
        <v>-162.70000000000002</v>
      </c>
      <c r="H31" s="144">
        <v>-21801.05</v>
      </c>
      <c r="I31" s="144">
        <v>-26672.6</v>
      </c>
      <c r="J31" s="144">
        <v>-57698.5</v>
      </c>
      <c r="K31" s="144">
        <v>-64103.799999999996</v>
      </c>
      <c r="L31" s="144">
        <v>-132401.29</v>
      </c>
      <c r="M31" s="144">
        <v>-8037.380000000001</v>
      </c>
      <c r="N31" s="332">
        <f>SUM(MinskningarHöjningar[[#This Row],[Minskning på basis av incitament för kommunernas digitalisering (-1,82 €/inv)]:[Minskning av pensionsstödet (-2,47 €/inv)]])</f>
        <v>-341985.56</v>
      </c>
      <c r="O31" s="316">
        <v>-138429</v>
      </c>
      <c r="P31" s="41">
        <v>50519.797797961161</v>
      </c>
      <c r="Q31" s="144">
        <v>292.86</v>
      </c>
      <c r="R31" s="144">
        <v>-60612.370683347137</v>
      </c>
      <c r="S31" s="144">
        <v>520.64</v>
      </c>
      <c r="T31" s="144">
        <v>13120.850056962197</v>
      </c>
      <c r="U31" s="144">
        <v>9111.1999999999989</v>
      </c>
      <c r="V31" s="333">
        <f>SUM(MinskningarHöjningar[[#This Row],[Kompensation för arbetsmarknadsstöd (arbetsmarknadsstöd år 2006)]:[Höjning av statsandel på grund av corona enligt invånarantal (2,80 €/inv)]])</f>
        <v>-125476.02282842375</v>
      </c>
      <c r="W31" s="331">
        <f>MinskningarHöjningar[[#This Row],[Höjningar sammanlagt]]+MinskningarHöjningar[[#This Row],[Minskningar sammanlagt]]</f>
        <v>-467461.58282842377</v>
      </c>
      <c r="X31" s="122"/>
    </row>
    <row r="32" spans="1:24" s="54" customFormat="1" x14ac:dyDescent="0.25">
      <c r="A32" s="307">
        <v>91</v>
      </c>
      <c r="B32" s="38" t="s">
        <v>301</v>
      </c>
      <c r="C32" s="144">
        <v>-1189979.7</v>
      </c>
      <c r="D32" s="144">
        <v>-1189979.7</v>
      </c>
      <c r="E32" s="144">
        <v>-1189979.7</v>
      </c>
      <c r="F32" s="144">
        <v>-2680723.5</v>
      </c>
      <c r="G32" s="144">
        <v>-32691.75</v>
      </c>
      <c r="H32" s="144">
        <v>-4059046.32</v>
      </c>
      <c r="I32" s="144">
        <v>-4966059.84</v>
      </c>
      <c r="J32" s="144">
        <v>-10742642.4</v>
      </c>
      <c r="K32" s="144">
        <v>-12880549.5</v>
      </c>
      <c r="L32" s="144">
        <v>-60660531.033500001</v>
      </c>
      <c r="M32" s="144">
        <v>-1614972.4500000002</v>
      </c>
      <c r="N32" s="332">
        <f>SUM(MinskningarHöjningar[[#This Row],[Minskning på basis av incitament för kommunernas digitalisering (-1,82 €/inv)]:[Minskning av pensionsstödet (-2,47 €/inv)]])</f>
        <v>-101207155.8935</v>
      </c>
      <c r="O32" s="316">
        <v>-6090483</v>
      </c>
      <c r="P32" s="41">
        <v>-5538615.3036533296</v>
      </c>
      <c r="Q32" s="144">
        <v>58845.15</v>
      </c>
      <c r="R32" s="144">
        <v>-7089851.2558124699</v>
      </c>
      <c r="S32" s="144">
        <v>104613.6</v>
      </c>
      <c r="T32" s="144">
        <v>4260088.8406923879</v>
      </c>
      <c r="U32" s="144">
        <v>1830738</v>
      </c>
      <c r="V32" s="333">
        <f>SUM(MinskningarHöjningar[[#This Row],[Kompensation för arbetsmarknadsstöd (arbetsmarknadsstöd år 2006)]:[Höjning av statsandel på grund av corona enligt invånarantal (2,80 €/inv)]])</f>
        <v>-12464663.968773408</v>
      </c>
      <c r="W32" s="331">
        <f>MinskningarHöjningar[[#This Row],[Höjningar sammanlagt]]+MinskningarHöjningar[[#This Row],[Minskningar sammanlagt]]</f>
        <v>-113671819.86227341</v>
      </c>
      <c r="X32" s="122"/>
    </row>
    <row r="33" spans="1:24" s="54" customFormat="1" x14ac:dyDescent="0.25">
      <c r="A33" s="307">
        <v>92</v>
      </c>
      <c r="B33" s="38" t="s">
        <v>302</v>
      </c>
      <c r="C33" s="144">
        <v>-425470.5</v>
      </c>
      <c r="D33" s="144">
        <v>-425470.5</v>
      </c>
      <c r="E33" s="144">
        <v>-425470.5</v>
      </c>
      <c r="F33" s="144">
        <v>-958477.49999999988</v>
      </c>
      <c r="G33" s="144">
        <v>-11688.75</v>
      </c>
      <c r="H33" s="144">
        <v>-1407300.3699999999</v>
      </c>
      <c r="I33" s="144">
        <v>-1721768.44</v>
      </c>
      <c r="J33" s="144">
        <v>-3724550.9</v>
      </c>
      <c r="K33" s="144">
        <v>-4605367.5</v>
      </c>
      <c r="L33" s="144">
        <v>-24161741.823199999</v>
      </c>
      <c r="M33" s="144">
        <v>-577424.25</v>
      </c>
      <c r="N33" s="332">
        <f>SUM(MinskningarHöjningar[[#This Row],[Minskning på basis av incitament för kommunernas digitalisering (-1,82 €/inv)]:[Minskning av pensionsstödet (-2,47 €/inv)]])</f>
        <v>-38444731.033199996</v>
      </c>
      <c r="O33" s="316">
        <v>-3024032</v>
      </c>
      <c r="P33" s="41">
        <v>-133128.08959154785</v>
      </c>
      <c r="Q33" s="144">
        <v>21039.75</v>
      </c>
      <c r="R33" s="144">
        <v>-536734.70480547473</v>
      </c>
      <c r="S33" s="144">
        <v>37404</v>
      </c>
      <c r="T33" s="144">
        <v>1398635.8455702444</v>
      </c>
      <c r="U33" s="144">
        <v>654570</v>
      </c>
      <c r="V33" s="333">
        <f>SUM(MinskningarHöjningar[[#This Row],[Kompensation för arbetsmarknadsstöd (arbetsmarknadsstöd år 2006)]:[Höjning av statsandel på grund av corona enligt invånarantal (2,80 €/inv)]])</f>
        <v>-1582245.1988267782</v>
      </c>
      <c r="W33" s="331">
        <f>MinskningarHöjningar[[#This Row],[Höjningar sammanlagt]]+MinskningarHöjningar[[#This Row],[Minskningar sammanlagt]]</f>
        <v>-40026976.232026771</v>
      </c>
      <c r="X33" s="122"/>
    </row>
    <row r="34" spans="1:24" s="54" customFormat="1" x14ac:dyDescent="0.25">
      <c r="A34" s="307">
        <v>97</v>
      </c>
      <c r="B34" s="38" t="s">
        <v>21</v>
      </c>
      <c r="C34" s="144">
        <v>-3887.52</v>
      </c>
      <c r="D34" s="144">
        <v>-3887.52</v>
      </c>
      <c r="E34" s="144">
        <v>-3887.52</v>
      </c>
      <c r="F34" s="144">
        <v>-8757.5999999999985</v>
      </c>
      <c r="G34" s="144">
        <v>-106.80000000000001</v>
      </c>
      <c r="H34" s="144">
        <v>-14109.16</v>
      </c>
      <c r="I34" s="144">
        <v>-17261.919999999998</v>
      </c>
      <c r="J34" s="144">
        <v>-37341.199999999997</v>
      </c>
      <c r="K34" s="144">
        <v>-42079.199999999997</v>
      </c>
      <c r="L34" s="144">
        <v>-67663.044999999998</v>
      </c>
      <c r="M34" s="144">
        <v>-5275.92</v>
      </c>
      <c r="N34" s="332">
        <f>SUM(MinskningarHöjningar[[#This Row],[Minskning på basis av incitament för kommunernas digitalisering (-1,82 €/inv)]:[Minskning av pensionsstödet (-2,47 €/inv)]])</f>
        <v>-204257.405</v>
      </c>
      <c r="O34" s="316">
        <v>79164</v>
      </c>
      <c r="P34" s="41">
        <v>86034.379295087419</v>
      </c>
      <c r="Q34" s="144">
        <v>192.23999999999998</v>
      </c>
      <c r="R34" s="144">
        <v>1220.7786941067607</v>
      </c>
      <c r="S34" s="144">
        <v>341.76</v>
      </c>
      <c r="T34" s="144">
        <v>8696.5564604308893</v>
      </c>
      <c r="U34" s="144">
        <v>5980.7999999999993</v>
      </c>
      <c r="V34" s="333">
        <f>SUM(MinskningarHöjningar[[#This Row],[Kompensation för arbetsmarknadsstöd (arbetsmarknadsstöd år 2006)]:[Höjning av statsandel på grund av corona enligt invånarantal (2,80 €/inv)]])</f>
        <v>181630.51444962504</v>
      </c>
      <c r="W34" s="331">
        <f>MinskningarHöjningar[[#This Row],[Höjningar sammanlagt]]+MinskningarHöjningar[[#This Row],[Minskningar sammanlagt]]</f>
        <v>-22626.890550374956</v>
      </c>
      <c r="X34" s="122"/>
    </row>
    <row r="35" spans="1:24" s="114" customFormat="1" x14ac:dyDescent="0.25">
      <c r="A35" s="303">
        <v>98</v>
      </c>
      <c r="B35" s="38" t="s">
        <v>22</v>
      </c>
      <c r="C35" s="144">
        <v>-42606.200000000004</v>
      </c>
      <c r="D35" s="144">
        <v>-42606.200000000004</v>
      </c>
      <c r="E35" s="144">
        <v>-42606.200000000004</v>
      </c>
      <c r="F35" s="144">
        <v>-95980.999999999985</v>
      </c>
      <c r="G35" s="144">
        <v>-1170.5</v>
      </c>
      <c r="H35" s="144">
        <v>-150064.41999999998</v>
      </c>
      <c r="I35" s="144">
        <v>-183597.04</v>
      </c>
      <c r="J35" s="144">
        <v>-397159.39999999997</v>
      </c>
      <c r="K35" s="144">
        <v>-461177</v>
      </c>
      <c r="L35" s="144">
        <v>-782046.47759999998</v>
      </c>
      <c r="M35" s="144">
        <v>-57822.700000000004</v>
      </c>
      <c r="N35" s="332">
        <f>SUM(MinskningarHöjningar[[#This Row],[Minskning på basis av incitament för kommunernas digitalisering (-1,82 €/inv)]:[Minskning av pensionsstödet (-2,47 €/inv)]])</f>
        <v>-2256837.1376</v>
      </c>
      <c r="O35" s="316">
        <v>560493</v>
      </c>
      <c r="P35" s="316">
        <v>-44.645317622460425</v>
      </c>
      <c r="Q35" s="144">
        <v>2106.9</v>
      </c>
      <c r="R35" s="144">
        <v>61503.497005647485</v>
      </c>
      <c r="S35" s="144">
        <v>3745.6</v>
      </c>
      <c r="T35" s="144">
        <v>132366.27474727141</v>
      </c>
      <c r="U35" s="144">
        <v>65548</v>
      </c>
      <c r="V35" s="333">
        <f>SUM(MinskningarHöjningar[[#This Row],[Kompensation för arbetsmarknadsstöd (arbetsmarknadsstöd år 2006)]:[Höjning av statsandel på grund av corona enligt invånarantal (2,80 €/inv)]])</f>
        <v>825718.62643529649</v>
      </c>
      <c r="W35" s="331">
        <f>MinskningarHöjningar[[#This Row],[Höjningar sammanlagt]]+MinskningarHöjningar[[#This Row],[Minskningar sammanlagt]]</f>
        <v>-1431118.5111647034</v>
      </c>
      <c r="X35" s="70"/>
    </row>
    <row r="36" spans="1:24" s="54" customFormat="1" x14ac:dyDescent="0.25">
      <c r="A36" s="307">
        <v>102</v>
      </c>
      <c r="B36" s="38" t="s">
        <v>23</v>
      </c>
      <c r="C36" s="144">
        <v>-18280.080000000002</v>
      </c>
      <c r="D36" s="144">
        <v>-18280.080000000002</v>
      </c>
      <c r="E36" s="144">
        <v>-18280.080000000002</v>
      </c>
      <c r="F36" s="144">
        <v>-41180.399999999994</v>
      </c>
      <c r="G36" s="144">
        <v>-502.20000000000005</v>
      </c>
      <c r="H36" s="144">
        <v>-64406.17</v>
      </c>
      <c r="I36" s="144">
        <v>-78798.039999999994</v>
      </c>
      <c r="J36" s="144">
        <v>-170456.9</v>
      </c>
      <c r="K36" s="144">
        <v>-197866.8</v>
      </c>
      <c r="L36" s="144">
        <v>-261550.11799999999</v>
      </c>
      <c r="M36" s="144">
        <v>-24808.68</v>
      </c>
      <c r="N36" s="332">
        <f>SUM(MinskningarHöjningar[[#This Row],[Minskning på basis av incitament för kommunernas digitalisering (-1,82 €/inv)]:[Minskning av pensionsstödet (-2,47 €/inv)]])</f>
        <v>-894409.54800000007</v>
      </c>
      <c r="O36" s="316">
        <v>10018</v>
      </c>
      <c r="P36" s="41">
        <v>66100.355223804712</v>
      </c>
      <c r="Q36" s="144">
        <v>903.95999999999992</v>
      </c>
      <c r="R36" s="144">
        <v>-3513.2418305016763</v>
      </c>
      <c r="S36" s="144">
        <v>1607.04</v>
      </c>
      <c r="T36" s="144">
        <v>47075.797010397873</v>
      </c>
      <c r="U36" s="144">
        <v>28123.199999999997</v>
      </c>
      <c r="V36" s="333">
        <f>SUM(MinskningarHöjningar[[#This Row],[Kompensation för arbetsmarknadsstöd (arbetsmarknadsstöd år 2006)]:[Höjning av statsandel på grund av corona enligt invånarantal (2,80 €/inv)]])</f>
        <v>150315.11040370091</v>
      </c>
      <c r="W36" s="331">
        <f>MinskningarHöjningar[[#This Row],[Höjningar sammanlagt]]+MinskningarHöjningar[[#This Row],[Minskningar sammanlagt]]</f>
        <v>-744094.43759629922</v>
      </c>
      <c r="X36" s="122"/>
    </row>
    <row r="37" spans="1:24" s="54" customFormat="1" x14ac:dyDescent="0.25">
      <c r="A37" s="307">
        <v>103</v>
      </c>
      <c r="B37" s="38" t="s">
        <v>24</v>
      </c>
      <c r="C37" s="144">
        <v>-3974.88</v>
      </c>
      <c r="D37" s="144">
        <v>-3974.88</v>
      </c>
      <c r="E37" s="144">
        <v>-3974.88</v>
      </c>
      <c r="F37" s="144">
        <v>-8954.4</v>
      </c>
      <c r="G37" s="144">
        <v>-109.2</v>
      </c>
      <c r="H37" s="144">
        <v>-14449.9</v>
      </c>
      <c r="I37" s="144">
        <v>-17678.8</v>
      </c>
      <c r="J37" s="144">
        <v>-38243</v>
      </c>
      <c r="K37" s="144">
        <v>-43024.799999999996</v>
      </c>
      <c r="L37" s="144">
        <v>-84577.48</v>
      </c>
      <c r="M37" s="144">
        <v>-5394.4800000000005</v>
      </c>
      <c r="N37" s="332">
        <f>SUM(MinskningarHöjningar[[#This Row],[Minskning på basis av incitament för kommunernas digitalisering (-1,82 €/inv)]:[Minskning av pensionsstödet (-2,47 €/inv)]])</f>
        <v>-224356.69999999998</v>
      </c>
      <c r="O37" s="316">
        <v>-12271</v>
      </c>
      <c r="P37" s="41">
        <v>46918.217164198868</v>
      </c>
      <c r="Q37" s="144">
        <v>196.56</v>
      </c>
      <c r="R37" s="144">
        <v>13758.340708318348</v>
      </c>
      <c r="S37" s="144">
        <v>349.44</v>
      </c>
      <c r="T37" s="144">
        <v>10024.33207565492</v>
      </c>
      <c r="U37" s="144">
        <v>6115.2</v>
      </c>
      <c r="V37" s="333">
        <f>SUM(MinskningarHöjningar[[#This Row],[Kompensation för arbetsmarknadsstöd (arbetsmarknadsstöd år 2006)]:[Höjning av statsandel på grund av corona enligt invånarantal (2,80 €/inv)]])</f>
        <v>65091.089948172135</v>
      </c>
      <c r="W37" s="331">
        <f>MinskningarHöjningar[[#This Row],[Höjningar sammanlagt]]+MinskningarHöjningar[[#This Row],[Minskningar sammanlagt]]</f>
        <v>-159265.61005182785</v>
      </c>
      <c r="X37" s="122"/>
    </row>
    <row r="38" spans="1:24" s="54" customFormat="1" x14ac:dyDescent="0.25">
      <c r="A38" s="307">
        <v>105</v>
      </c>
      <c r="B38" s="38" t="s">
        <v>25</v>
      </c>
      <c r="C38" s="144">
        <v>-4133.22</v>
      </c>
      <c r="D38" s="144">
        <v>-4133.22</v>
      </c>
      <c r="E38" s="144">
        <v>-4133.22</v>
      </c>
      <c r="F38" s="144">
        <v>-9311.0999999999985</v>
      </c>
      <c r="G38" s="144">
        <v>-113.55000000000001</v>
      </c>
      <c r="H38" s="144">
        <v>-14677.06</v>
      </c>
      <c r="I38" s="144">
        <v>-17956.72</v>
      </c>
      <c r="J38" s="144">
        <v>-38844.199999999997</v>
      </c>
      <c r="K38" s="144">
        <v>-44738.7</v>
      </c>
      <c r="L38" s="144">
        <v>-51576.434999999998</v>
      </c>
      <c r="M38" s="144">
        <v>-5609.3700000000008</v>
      </c>
      <c r="N38" s="332">
        <f>SUM(MinskningarHöjningar[[#This Row],[Minskning på basis av incitament för kommunernas digitalisering (-1,82 €/inv)]:[Minskning av pensionsstödet (-2,47 €/inv)]])</f>
        <v>-195226.79499999998</v>
      </c>
      <c r="O38" s="316">
        <v>22819</v>
      </c>
      <c r="P38" s="41">
        <v>133478.10414634459</v>
      </c>
      <c r="Q38" s="144">
        <v>204.39</v>
      </c>
      <c r="R38" s="144">
        <v>-15027.77627256823</v>
      </c>
      <c r="S38" s="144">
        <v>363.36</v>
      </c>
      <c r="T38" s="144">
        <v>9529.5527706592966</v>
      </c>
      <c r="U38" s="144">
        <v>6358.7999999999993</v>
      </c>
      <c r="V38" s="333">
        <f>SUM(MinskningarHöjningar[[#This Row],[Kompensation för arbetsmarknadsstöd (arbetsmarknadsstöd år 2006)]:[Höjning av statsandel på grund av corona enligt invånarantal (2,80 €/inv)]])</f>
        <v>157725.43064443563</v>
      </c>
      <c r="W38" s="331">
        <f>MinskningarHöjningar[[#This Row],[Höjningar sammanlagt]]+MinskningarHöjningar[[#This Row],[Minskningar sammanlagt]]</f>
        <v>-37501.36435556435</v>
      </c>
      <c r="X38" s="122"/>
    </row>
    <row r="39" spans="1:24" s="54" customFormat="1" x14ac:dyDescent="0.25">
      <c r="A39" s="307">
        <v>106</v>
      </c>
      <c r="B39" s="38" t="s">
        <v>303</v>
      </c>
      <c r="C39" s="144">
        <v>-84575.400000000009</v>
      </c>
      <c r="D39" s="144">
        <v>-84575.400000000009</v>
      </c>
      <c r="E39" s="144">
        <v>-84575.400000000009</v>
      </c>
      <c r="F39" s="144">
        <v>-190526.99999999997</v>
      </c>
      <c r="G39" s="144">
        <v>-2323.5</v>
      </c>
      <c r="H39" s="144">
        <v>-294923.08999999997</v>
      </c>
      <c r="I39" s="144">
        <v>-360825.08</v>
      </c>
      <c r="J39" s="144">
        <v>-780541.29999999993</v>
      </c>
      <c r="K39" s="144">
        <v>-915459</v>
      </c>
      <c r="L39" s="144">
        <v>-3197799.0929</v>
      </c>
      <c r="M39" s="144">
        <v>-114780.90000000001</v>
      </c>
      <c r="N39" s="332">
        <f>SUM(MinskningarHöjningar[[#This Row],[Minskning på basis av incitament för kommunernas digitalisering (-1,82 €/inv)]:[Minskning av pensionsstödet (-2,47 €/inv)]])</f>
        <v>-6110905.1629000008</v>
      </c>
      <c r="O39" s="316">
        <v>763367</v>
      </c>
      <c r="P39" s="41">
        <v>-44193.197689123452</v>
      </c>
      <c r="Q39" s="144">
        <v>4182.3</v>
      </c>
      <c r="R39" s="144">
        <v>-64129.93352997792</v>
      </c>
      <c r="S39" s="144">
        <v>7435.2</v>
      </c>
      <c r="T39" s="144">
        <v>280920.83803250955</v>
      </c>
      <c r="U39" s="144">
        <v>130115.99999999999</v>
      </c>
      <c r="V39" s="333">
        <f>SUM(MinskningarHöjningar[[#This Row],[Kompensation för arbetsmarknadsstöd (arbetsmarknadsstöd år 2006)]:[Höjning av statsandel på grund av corona enligt invånarantal (2,80 €/inv)]])</f>
        <v>1077698.2068134081</v>
      </c>
      <c r="W39" s="331">
        <f>MinskningarHöjningar[[#This Row],[Höjningar sammanlagt]]+MinskningarHöjningar[[#This Row],[Minskningar sammanlagt]]</f>
        <v>-5033206.9560865927</v>
      </c>
      <c r="X39" s="122"/>
    </row>
    <row r="40" spans="1:24" s="54" customFormat="1" x14ac:dyDescent="0.25">
      <c r="A40" s="307">
        <v>108</v>
      </c>
      <c r="B40" s="38" t="s">
        <v>304</v>
      </c>
      <c r="C40" s="144">
        <v>-18935.28</v>
      </c>
      <c r="D40" s="144">
        <v>-18935.28</v>
      </c>
      <c r="E40" s="144">
        <v>-18935.28</v>
      </c>
      <c r="F40" s="144">
        <v>-42656.399999999994</v>
      </c>
      <c r="G40" s="144">
        <v>-520.20000000000005</v>
      </c>
      <c r="H40" s="144">
        <v>-66879.69</v>
      </c>
      <c r="I40" s="144">
        <v>-81824.28</v>
      </c>
      <c r="J40" s="144">
        <v>-177003.3</v>
      </c>
      <c r="K40" s="144">
        <v>-204958.8</v>
      </c>
      <c r="L40" s="144">
        <v>-318473.59250000003</v>
      </c>
      <c r="M40" s="144">
        <v>-25697.88</v>
      </c>
      <c r="N40" s="332">
        <f>SUM(MinskningarHöjningar[[#This Row],[Minskning på basis av incitament för kommunernas digitalisering (-1,82 €/inv)]:[Minskning av pensionsstödet (-2,47 €/inv)]])</f>
        <v>-974819.98250000004</v>
      </c>
      <c r="O40" s="316">
        <v>-12046</v>
      </c>
      <c r="P40" s="41">
        <v>188528.23985093832</v>
      </c>
      <c r="Q40" s="144">
        <v>936.36</v>
      </c>
      <c r="R40" s="144">
        <v>28688.683355826921</v>
      </c>
      <c r="S40" s="144">
        <v>1664.64</v>
      </c>
      <c r="T40" s="144">
        <v>55243.57574508118</v>
      </c>
      <c r="U40" s="144">
        <v>29131.199999999997</v>
      </c>
      <c r="V40" s="333">
        <f>SUM(MinskningarHöjningar[[#This Row],[Kompensation för arbetsmarknadsstöd (arbetsmarknadsstöd år 2006)]:[Höjning av statsandel på grund av corona enligt invånarantal (2,80 €/inv)]])</f>
        <v>292146.6989518464</v>
      </c>
      <c r="W40" s="331">
        <f>MinskningarHöjningar[[#This Row],[Höjningar sammanlagt]]+MinskningarHöjningar[[#This Row],[Minskningar sammanlagt]]</f>
        <v>-682673.2835481537</v>
      </c>
      <c r="X40" s="122"/>
    </row>
    <row r="41" spans="1:24" s="54" customFormat="1" x14ac:dyDescent="0.25">
      <c r="A41" s="307">
        <v>109</v>
      </c>
      <c r="B41" s="38" t="s">
        <v>305</v>
      </c>
      <c r="C41" s="144">
        <v>-123092.06</v>
      </c>
      <c r="D41" s="144">
        <v>-123092.06</v>
      </c>
      <c r="E41" s="144">
        <v>-123092.06</v>
      </c>
      <c r="F41" s="144">
        <v>-277295.3</v>
      </c>
      <c r="G41" s="144">
        <v>-3381.65</v>
      </c>
      <c r="H41" s="144">
        <v>-426947.22</v>
      </c>
      <c r="I41" s="144">
        <v>-522350.63999999996</v>
      </c>
      <c r="J41" s="144">
        <v>-1129955.3999999999</v>
      </c>
      <c r="K41" s="144">
        <v>-1332370.0999999999</v>
      </c>
      <c r="L41" s="144">
        <v>-5056681.0194499996</v>
      </c>
      <c r="M41" s="144">
        <v>-167053.51</v>
      </c>
      <c r="N41" s="332">
        <f>SUM(MinskningarHöjningar[[#This Row],[Minskning på basis av incitament för kommunernas digitalisering (-1,82 €/inv)]:[Minskning av pensionsstödet (-2,47 €/inv)]])</f>
        <v>-9285311.0194499996</v>
      </c>
      <c r="O41" s="316">
        <v>56873</v>
      </c>
      <c r="P41" s="41">
        <v>-768345.07700127363</v>
      </c>
      <c r="Q41" s="144">
        <v>6086.9699999999993</v>
      </c>
      <c r="R41" s="144">
        <v>237186.82648057723</v>
      </c>
      <c r="S41" s="144">
        <v>10821.28</v>
      </c>
      <c r="T41" s="144">
        <v>394314.57370469818</v>
      </c>
      <c r="U41" s="144">
        <v>189372.4</v>
      </c>
      <c r="V41" s="333">
        <f>SUM(MinskningarHöjningar[[#This Row],[Kompensation för arbetsmarknadsstöd (arbetsmarknadsstöd år 2006)]:[Höjning av statsandel på grund av corona enligt invånarantal (2,80 €/inv)]])</f>
        <v>126309.97318400178</v>
      </c>
      <c r="W41" s="331">
        <f>MinskningarHöjningar[[#This Row],[Höjningar sammanlagt]]+MinskningarHöjningar[[#This Row],[Minskningar sammanlagt]]</f>
        <v>-9159001.046265997</v>
      </c>
      <c r="X41" s="122"/>
    </row>
    <row r="42" spans="1:24" s="54" customFormat="1" x14ac:dyDescent="0.25">
      <c r="A42" s="307">
        <v>111</v>
      </c>
      <c r="B42" s="38" t="s">
        <v>26</v>
      </c>
      <c r="C42" s="144">
        <v>-33973.94</v>
      </c>
      <c r="D42" s="144">
        <v>-33973.94</v>
      </c>
      <c r="E42" s="144">
        <v>-33973.94</v>
      </c>
      <c r="F42" s="144">
        <v>-76534.7</v>
      </c>
      <c r="G42" s="144">
        <v>-933.35</v>
      </c>
      <c r="H42" s="144">
        <v>-120697.68</v>
      </c>
      <c r="I42" s="144">
        <v>-147668.16</v>
      </c>
      <c r="J42" s="144">
        <v>-319437.59999999998</v>
      </c>
      <c r="K42" s="144">
        <v>-367739.89999999997</v>
      </c>
      <c r="L42" s="144">
        <v>-1123395.679</v>
      </c>
      <c r="M42" s="144">
        <v>-46107.490000000005</v>
      </c>
      <c r="N42" s="332">
        <f>SUM(MinskningarHöjningar[[#This Row],[Minskning på basis av incitament för kommunernas digitalisering (-1,82 €/inv)]:[Minskning av pensionsstödet (-2,47 €/inv)]])</f>
        <v>-2304436.3790000002</v>
      </c>
      <c r="O42" s="316">
        <v>751929</v>
      </c>
      <c r="P42" s="41">
        <v>-211195.58279307187</v>
      </c>
      <c r="Q42" s="144">
        <v>1680.03</v>
      </c>
      <c r="R42" s="144">
        <v>199714.13222891683</v>
      </c>
      <c r="S42" s="144">
        <v>2986.7200000000003</v>
      </c>
      <c r="T42" s="144">
        <v>96636.977360636913</v>
      </c>
      <c r="U42" s="144">
        <v>52267.6</v>
      </c>
      <c r="V42" s="333">
        <f>SUM(MinskningarHöjningar[[#This Row],[Kompensation för arbetsmarknadsstöd (arbetsmarknadsstöd år 2006)]:[Höjning av statsandel på grund av corona enligt invånarantal (2,80 €/inv)]])</f>
        <v>894018.8767964819</v>
      </c>
      <c r="W42" s="331">
        <f>MinskningarHöjningar[[#This Row],[Höjningar sammanlagt]]+MinskningarHöjningar[[#This Row],[Minskningar sammanlagt]]</f>
        <v>-1410417.5022035183</v>
      </c>
      <c r="X42" s="122"/>
    </row>
    <row r="43" spans="1:24" s="54" customFormat="1" x14ac:dyDescent="0.25">
      <c r="A43" s="307">
        <v>139</v>
      </c>
      <c r="B43" s="38" t="s">
        <v>27</v>
      </c>
      <c r="C43" s="144">
        <v>-17916.080000000002</v>
      </c>
      <c r="D43" s="144">
        <v>-17916.080000000002</v>
      </c>
      <c r="E43" s="144">
        <v>-17916.080000000002</v>
      </c>
      <c r="F43" s="144">
        <v>-40360.399999999994</v>
      </c>
      <c r="G43" s="144">
        <v>-492.20000000000005</v>
      </c>
      <c r="H43" s="144">
        <v>-62885.46</v>
      </c>
      <c r="I43" s="144">
        <v>-76937.52</v>
      </c>
      <c r="J43" s="144">
        <v>-166432.19999999998</v>
      </c>
      <c r="K43" s="144">
        <v>-193926.8</v>
      </c>
      <c r="L43" s="144">
        <v>-262090.76500000001</v>
      </c>
      <c r="M43" s="144">
        <v>-24314.68</v>
      </c>
      <c r="N43" s="332">
        <f>SUM(MinskningarHöjningar[[#This Row],[Minskning på basis av incitament för kommunernas digitalisering (-1,82 €/inv)]:[Minskning av pensionsstödet (-2,47 €/inv)]])</f>
        <v>-881188.26500000013</v>
      </c>
      <c r="O43" s="316">
        <v>132064</v>
      </c>
      <c r="P43" s="41">
        <v>-103891.53774344549</v>
      </c>
      <c r="Q43" s="144">
        <v>885.95999999999992</v>
      </c>
      <c r="R43" s="144">
        <v>46912.796097451865</v>
      </c>
      <c r="S43" s="144">
        <v>1575.04</v>
      </c>
      <c r="T43" s="144">
        <v>43016.007553112904</v>
      </c>
      <c r="U43" s="144">
        <v>27563.199999999997</v>
      </c>
      <c r="V43" s="333">
        <f>SUM(MinskningarHöjningar[[#This Row],[Kompensation för arbetsmarknadsstöd (arbetsmarknadsstöd år 2006)]:[Höjning av statsandel på grund av corona enligt invånarantal (2,80 €/inv)]])</f>
        <v>148125.46590711927</v>
      </c>
      <c r="W43" s="331">
        <f>MinskningarHöjningar[[#This Row],[Höjningar sammanlagt]]+MinskningarHöjningar[[#This Row],[Minskningar sammanlagt]]</f>
        <v>-733062.79909288092</v>
      </c>
      <c r="X43" s="122"/>
    </row>
    <row r="44" spans="1:24" s="54" customFormat="1" x14ac:dyDescent="0.25">
      <c r="A44" s="307">
        <v>140</v>
      </c>
      <c r="B44" s="38" t="s">
        <v>306</v>
      </c>
      <c r="C44" s="144">
        <v>-38889.760000000002</v>
      </c>
      <c r="D44" s="144">
        <v>-38889.760000000002</v>
      </c>
      <c r="E44" s="144">
        <v>-38889.760000000002</v>
      </c>
      <c r="F44" s="144">
        <v>-87608.799999999988</v>
      </c>
      <c r="G44" s="144">
        <v>-1068.4000000000001</v>
      </c>
      <c r="H44" s="144">
        <v>-136542.09</v>
      </c>
      <c r="I44" s="144">
        <v>-167053.07999999999</v>
      </c>
      <c r="J44" s="144">
        <v>-361371.3</v>
      </c>
      <c r="K44" s="144">
        <v>-420949.6</v>
      </c>
      <c r="L44" s="144">
        <v>-1143485.68955</v>
      </c>
      <c r="M44" s="144">
        <v>-52778.960000000006</v>
      </c>
      <c r="N44" s="332">
        <f>SUM(MinskningarHöjningar[[#This Row],[Minskning på basis av incitament för kommunernas digitalisering (-1,82 €/inv)]:[Minskning av pensionsstödet (-2,47 €/inv)]])</f>
        <v>-2487527.19955</v>
      </c>
      <c r="O44" s="316">
        <v>2846</v>
      </c>
      <c r="P44" s="41">
        <v>-103509.28852503002</v>
      </c>
      <c r="Q44" s="144">
        <v>1923.12</v>
      </c>
      <c r="R44" s="144">
        <v>-26953.712264420174</v>
      </c>
      <c r="S44" s="144">
        <v>3418.88</v>
      </c>
      <c r="T44" s="144">
        <v>103075.43509644244</v>
      </c>
      <c r="U44" s="144">
        <v>59830.399999999994</v>
      </c>
      <c r="V44" s="333">
        <f>SUM(MinskningarHöjningar[[#This Row],[Kompensation för arbetsmarknadsstöd (arbetsmarknadsstöd år 2006)]:[Höjning av statsandel på grund av corona enligt invånarantal (2,80 €/inv)]])</f>
        <v>40630.834306992241</v>
      </c>
      <c r="W44" s="331">
        <f>MinskningarHöjningar[[#This Row],[Höjningar sammanlagt]]+MinskningarHöjningar[[#This Row],[Minskningar sammanlagt]]</f>
        <v>-2446896.3652430079</v>
      </c>
      <c r="X44" s="122"/>
    </row>
    <row r="45" spans="1:24" s="54" customFormat="1" x14ac:dyDescent="0.25">
      <c r="A45" s="307">
        <v>142</v>
      </c>
      <c r="B45" s="38" t="s">
        <v>28</v>
      </c>
      <c r="C45" s="144">
        <v>-12214.02</v>
      </c>
      <c r="D45" s="144">
        <v>-12214.02</v>
      </c>
      <c r="E45" s="144">
        <v>-12214.02</v>
      </c>
      <c r="F45" s="144">
        <v>-27515.1</v>
      </c>
      <c r="G45" s="144">
        <v>-335.55</v>
      </c>
      <c r="H45" s="144">
        <v>-43034.2</v>
      </c>
      <c r="I45" s="144">
        <v>-52650.400000000001</v>
      </c>
      <c r="J45" s="144">
        <v>-113894</v>
      </c>
      <c r="K45" s="144">
        <v>-132206.69999999998</v>
      </c>
      <c r="L45" s="144">
        <v>-194065.4375</v>
      </c>
      <c r="M45" s="144">
        <v>-16576.170000000002</v>
      </c>
      <c r="N45" s="332">
        <f>SUM(MinskningarHöjningar[[#This Row],[Minskning på basis av incitament för kommunernas digitalisering (-1,82 €/inv)]:[Minskning av pensionsstödet (-2,47 €/inv)]])</f>
        <v>-616919.61750000005</v>
      </c>
      <c r="O45" s="316">
        <v>36498</v>
      </c>
      <c r="P45" s="41">
        <v>7043.9867406785488</v>
      </c>
      <c r="Q45" s="144">
        <v>603.99</v>
      </c>
      <c r="R45" s="144">
        <v>31822.198579660995</v>
      </c>
      <c r="S45" s="144">
        <v>1073.76</v>
      </c>
      <c r="T45" s="144">
        <v>33120.379451033412</v>
      </c>
      <c r="U45" s="144">
        <v>18790.8</v>
      </c>
      <c r="V45" s="333">
        <f>SUM(MinskningarHöjningar[[#This Row],[Kompensation för arbetsmarknadsstöd (arbetsmarknadsstöd år 2006)]:[Höjning av statsandel på grund av corona enligt invånarantal (2,80 €/inv)]])</f>
        <v>128953.11477137294</v>
      </c>
      <c r="W45" s="331">
        <f>MinskningarHöjningar[[#This Row],[Höjningar sammanlagt]]+MinskningarHöjningar[[#This Row],[Minskningar sammanlagt]]</f>
        <v>-487966.50272862712</v>
      </c>
      <c r="X45" s="122"/>
    </row>
    <row r="46" spans="1:24" s="54" customFormat="1" x14ac:dyDescent="0.25">
      <c r="A46" s="307">
        <v>143</v>
      </c>
      <c r="B46" s="38" t="s">
        <v>307</v>
      </c>
      <c r="C46" s="144">
        <v>-12634.44</v>
      </c>
      <c r="D46" s="144">
        <v>-12634.44</v>
      </c>
      <c r="E46" s="144">
        <v>-12634.44</v>
      </c>
      <c r="F46" s="144">
        <v>-28462.199999999997</v>
      </c>
      <c r="G46" s="144">
        <v>-347.1</v>
      </c>
      <c r="H46" s="144">
        <v>-44920.89</v>
      </c>
      <c r="I46" s="144">
        <v>-54958.68</v>
      </c>
      <c r="J46" s="144">
        <v>-118887.29999999999</v>
      </c>
      <c r="K46" s="144">
        <v>-136757.4</v>
      </c>
      <c r="L46" s="144">
        <v>-343127.33374999999</v>
      </c>
      <c r="M46" s="144">
        <v>-17146.740000000002</v>
      </c>
      <c r="N46" s="332">
        <f>SUM(MinskningarHöjningar[[#This Row],[Minskning på basis av incitament för kommunernas digitalisering (-1,82 €/inv)]:[Minskning av pensionsstödet (-2,47 €/inv)]])</f>
        <v>-782510.96375</v>
      </c>
      <c r="O46" s="316">
        <v>138175</v>
      </c>
      <c r="P46" s="41">
        <v>79890.648009980097</v>
      </c>
      <c r="Q46" s="144">
        <v>624.78</v>
      </c>
      <c r="R46" s="144">
        <v>-26067.61258350042</v>
      </c>
      <c r="S46" s="144">
        <v>1110.72</v>
      </c>
      <c r="T46" s="144">
        <v>33664.523747368381</v>
      </c>
      <c r="U46" s="144">
        <v>19437.599999999999</v>
      </c>
      <c r="V46" s="333">
        <f>SUM(MinskningarHöjningar[[#This Row],[Kompensation för arbetsmarknadsstöd (arbetsmarknadsstöd år 2006)]:[Höjning av statsandel på grund av corona enligt invånarantal (2,80 €/inv)]])</f>
        <v>246835.65917384808</v>
      </c>
      <c r="W46" s="331">
        <f>MinskningarHöjningar[[#This Row],[Höjningar sammanlagt]]+MinskningarHöjningar[[#This Row],[Minskningar sammanlagt]]</f>
        <v>-535675.30457615189</v>
      </c>
      <c r="X46" s="122"/>
    </row>
    <row r="47" spans="1:24" s="54" customFormat="1" x14ac:dyDescent="0.25">
      <c r="A47" s="307">
        <v>145</v>
      </c>
      <c r="B47" s="38" t="s">
        <v>29</v>
      </c>
      <c r="C47" s="144">
        <v>-22329.58</v>
      </c>
      <c r="D47" s="144">
        <v>-22329.58</v>
      </c>
      <c r="E47" s="144">
        <v>-22329.58</v>
      </c>
      <c r="F47" s="144">
        <v>-50302.899999999994</v>
      </c>
      <c r="G47" s="144">
        <v>-613.45000000000005</v>
      </c>
      <c r="H47" s="144">
        <v>-77013.549999999988</v>
      </c>
      <c r="I47" s="144">
        <v>-94222.599999999991</v>
      </c>
      <c r="J47" s="144">
        <v>-203823.5</v>
      </c>
      <c r="K47" s="144">
        <v>-241699.3</v>
      </c>
      <c r="L47" s="144">
        <v>-328848.69500000001</v>
      </c>
      <c r="M47" s="144">
        <v>-30304.430000000004</v>
      </c>
      <c r="N47" s="332">
        <f>SUM(MinskningarHöjningar[[#This Row],[Minskning på basis av incitament för kommunernas digitalisering (-1,82 €/inv)]:[Minskning av pensionsstödet (-2,47 €/inv)]])</f>
        <v>-1093817.165</v>
      </c>
      <c r="O47" s="316">
        <v>-123623</v>
      </c>
      <c r="P47" s="41">
        <v>-102255.52143593878</v>
      </c>
      <c r="Q47" s="144">
        <v>1104.21</v>
      </c>
      <c r="R47" s="144">
        <v>41864.57177702403</v>
      </c>
      <c r="S47" s="144">
        <v>1963.04</v>
      </c>
      <c r="T47" s="144">
        <v>58755.593163308993</v>
      </c>
      <c r="U47" s="144">
        <v>34353.199999999997</v>
      </c>
      <c r="V47" s="333">
        <f>SUM(MinskningarHöjningar[[#This Row],[Kompensation för arbetsmarknadsstöd (arbetsmarknadsstöd år 2006)]:[Höjning av statsandel på grund av corona enligt invånarantal (2,80 €/inv)]])</f>
        <v>-87837.906495605741</v>
      </c>
      <c r="W47" s="331">
        <f>MinskningarHöjningar[[#This Row],[Höjningar sammanlagt]]+MinskningarHöjningar[[#This Row],[Minskningar sammanlagt]]</f>
        <v>-1181655.0714956059</v>
      </c>
      <c r="X47" s="122"/>
    </row>
    <row r="48" spans="1:24" s="54" customFormat="1" x14ac:dyDescent="0.25">
      <c r="A48" s="307">
        <v>146</v>
      </c>
      <c r="B48" s="38" t="s">
        <v>308</v>
      </c>
      <c r="C48" s="144">
        <v>-8839.74</v>
      </c>
      <c r="D48" s="144">
        <v>-8839.74</v>
      </c>
      <c r="E48" s="144">
        <v>-8839.74</v>
      </c>
      <c r="F48" s="144">
        <v>-19913.699999999997</v>
      </c>
      <c r="G48" s="144">
        <v>-242.85000000000002</v>
      </c>
      <c r="H48" s="144">
        <v>-32357.679999999997</v>
      </c>
      <c r="I48" s="144">
        <v>-39588.159999999996</v>
      </c>
      <c r="J48" s="144">
        <v>-85637.599999999991</v>
      </c>
      <c r="K48" s="144">
        <v>-95682.9</v>
      </c>
      <c r="L48" s="144">
        <v>-125878.28885</v>
      </c>
      <c r="M48" s="144">
        <v>-11996.79</v>
      </c>
      <c r="N48" s="332">
        <f>SUM(MinskningarHöjningar[[#This Row],[Minskning på basis av incitament för kommunernas digitalisering (-1,82 €/inv)]:[Minskning av pensionsstödet (-2,47 €/inv)]])</f>
        <v>-437817.18884999998</v>
      </c>
      <c r="O48" s="316">
        <v>258987</v>
      </c>
      <c r="P48" s="41">
        <v>-5688.9933670610189</v>
      </c>
      <c r="Q48" s="144">
        <v>437.13</v>
      </c>
      <c r="R48" s="144">
        <v>-83139.712336092984</v>
      </c>
      <c r="S48" s="144">
        <v>777.12</v>
      </c>
      <c r="T48" s="144">
        <v>20540.251291611665</v>
      </c>
      <c r="U48" s="144">
        <v>13599.599999999999</v>
      </c>
      <c r="V48" s="333">
        <f>SUM(MinskningarHöjningar[[#This Row],[Kompensation för arbetsmarknadsstöd (arbetsmarknadsstöd år 2006)]:[Höjning av statsandel på grund av corona enligt invånarantal (2,80 €/inv)]])</f>
        <v>205512.39558845767</v>
      </c>
      <c r="W48" s="331">
        <f>MinskningarHöjningar[[#This Row],[Höjningar sammanlagt]]+MinskningarHöjningar[[#This Row],[Minskningar sammanlagt]]</f>
        <v>-232304.79326154231</v>
      </c>
      <c r="X48" s="122"/>
    </row>
    <row r="49" spans="1:24" s="54" customFormat="1" x14ac:dyDescent="0.25">
      <c r="A49" s="307">
        <v>148</v>
      </c>
      <c r="B49" s="38" t="s">
        <v>309</v>
      </c>
      <c r="C49" s="144">
        <v>-12570.74</v>
      </c>
      <c r="D49" s="144">
        <v>-12570.74</v>
      </c>
      <c r="E49" s="144">
        <v>-12570.74</v>
      </c>
      <c r="F49" s="144">
        <v>-28318.699999999997</v>
      </c>
      <c r="G49" s="144">
        <v>-345.35</v>
      </c>
      <c r="H49" s="144">
        <v>-43343.39</v>
      </c>
      <c r="I49" s="144">
        <v>-53028.68</v>
      </c>
      <c r="J49" s="144">
        <v>-114712.29999999999</v>
      </c>
      <c r="K49" s="144">
        <v>-136067.9</v>
      </c>
      <c r="L49" s="144">
        <v>-145133.10500000001</v>
      </c>
      <c r="M49" s="144">
        <v>-17060.29</v>
      </c>
      <c r="N49" s="332">
        <f>SUM(MinskningarHöjningar[[#This Row],[Minskning på basis av incitament för kommunernas digitalisering (-1,82 €/inv)]:[Minskning av pensionsstödet (-2,47 €/inv)]])</f>
        <v>-575721.93500000006</v>
      </c>
      <c r="O49" s="316">
        <v>479107</v>
      </c>
      <c r="P49" s="41">
        <v>241319.49110893905</v>
      </c>
      <c r="Q49" s="144">
        <v>621.63</v>
      </c>
      <c r="R49" s="144">
        <v>4897.1918096080044</v>
      </c>
      <c r="S49" s="144">
        <v>1105.1200000000001</v>
      </c>
      <c r="T49" s="144">
        <v>34267.242399071583</v>
      </c>
      <c r="U49" s="144">
        <v>19339.599999999999</v>
      </c>
      <c r="V49" s="333">
        <f>SUM(MinskningarHöjningar[[#This Row],[Kompensation för arbetsmarknadsstöd (arbetsmarknadsstöd år 2006)]:[Höjning av statsandel på grund av corona enligt invånarantal (2,80 €/inv)]])</f>
        <v>780657.27531761862</v>
      </c>
      <c r="W49" s="331">
        <f>MinskningarHöjningar[[#This Row],[Höjningar sammanlagt]]+MinskningarHöjningar[[#This Row],[Minskningar sammanlagt]]</f>
        <v>204935.34031761857</v>
      </c>
      <c r="X49" s="122"/>
    </row>
    <row r="50" spans="1:24" s="54" customFormat="1" x14ac:dyDescent="0.25">
      <c r="A50" s="307">
        <v>149</v>
      </c>
      <c r="B50" s="38" t="s">
        <v>310</v>
      </c>
      <c r="C50" s="144">
        <v>-9802.52</v>
      </c>
      <c r="D50" s="144">
        <v>-9802.52</v>
      </c>
      <c r="E50" s="144">
        <v>-9802.52</v>
      </c>
      <c r="F50" s="144">
        <v>-22082.6</v>
      </c>
      <c r="G50" s="144">
        <v>-269.3</v>
      </c>
      <c r="H50" s="144">
        <v>-34585.11</v>
      </c>
      <c r="I50" s="144">
        <v>-42313.32</v>
      </c>
      <c r="J50" s="144">
        <v>-91532.7</v>
      </c>
      <c r="K50" s="144">
        <v>-106104.2</v>
      </c>
      <c r="L50" s="144">
        <v>-108810.595</v>
      </c>
      <c r="M50" s="144">
        <v>-13303.420000000002</v>
      </c>
      <c r="N50" s="332">
        <f>SUM(MinskningarHöjningar[[#This Row],[Minskning på basis av incitament för kommunernas digitalisering (-1,82 €/inv)]:[Minskning av pensionsstödet (-2,47 €/inv)]])</f>
        <v>-448408.80499999999</v>
      </c>
      <c r="O50" s="316">
        <v>2429</v>
      </c>
      <c r="P50" s="41">
        <v>-139329.01962335035</v>
      </c>
      <c r="Q50" s="144">
        <v>484.74</v>
      </c>
      <c r="R50" s="144">
        <v>-50359.717099781425</v>
      </c>
      <c r="S50" s="144">
        <v>861.76</v>
      </c>
      <c r="T50" s="144">
        <v>34874.967086829689</v>
      </c>
      <c r="U50" s="144">
        <v>15080.8</v>
      </c>
      <c r="V50" s="333">
        <f>SUM(MinskningarHöjningar[[#This Row],[Kompensation för arbetsmarknadsstöd (arbetsmarknadsstöd år 2006)]:[Höjning av statsandel på grund av corona enligt invånarantal (2,80 €/inv)]])</f>
        <v>-135957.46963630212</v>
      </c>
      <c r="W50" s="331">
        <f>MinskningarHöjningar[[#This Row],[Höjningar sammanlagt]]+MinskningarHöjningar[[#This Row],[Minskningar sammanlagt]]</f>
        <v>-584366.27463630214</v>
      </c>
      <c r="X50" s="122"/>
    </row>
    <row r="51" spans="1:24" s="54" customFormat="1" x14ac:dyDescent="0.25">
      <c r="A51" s="307">
        <v>151</v>
      </c>
      <c r="B51" s="38" t="s">
        <v>311</v>
      </c>
      <c r="C51" s="144">
        <v>-3550.82</v>
      </c>
      <c r="D51" s="144">
        <v>-3550.82</v>
      </c>
      <c r="E51" s="144">
        <v>-3550.82</v>
      </c>
      <c r="F51" s="144">
        <v>-7999.0999999999995</v>
      </c>
      <c r="G51" s="144">
        <v>-97.550000000000011</v>
      </c>
      <c r="H51" s="144">
        <v>-12821.92</v>
      </c>
      <c r="I51" s="144">
        <v>-15687.039999999999</v>
      </c>
      <c r="J51" s="144">
        <v>-33934.400000000001</v>
      </c>
      <c r="K51" s="144">
        <v>-38434.699999999997</v>
      </c>
      <c r="L51" s="144">
        <v>-32825.18</v>
      </c>
      <c r="M51" s="144">
        <v>-4818.97</v>
      </c>
      <c r="N51" s="332">
        <f>SUM(MinskningarHöjningar[[#This Row],[Minskning på basis av incitament för kommunernas digitalisering (-1,82 €/inv)]:[Minskning av pensionsstödet (-2,47 €/inv)]])</f>
        <v>-157271.32</v>
      </c>
      <c r="O51" s="316">
        <v>14391</v>
      </c>
      <c r="P51" s="41">
        <v>-10711.074828449637</v>
      </c>
      <c r="Q51" s="144">
        <v>175.59</v>
      </c>
      <c r="R51" s="144">
        <v>-11706.83174474837</v>
      </c>
      <c r="S51" s="144">
        <v>312.16000000000003</v>
      </c>
      <c r="T51" s="144">
        <v>7963.1208424067463</v>
      </c>
      <c r="U51" s="144">
        <v>5462.7999999999993</v>
      </c>
      <c r="V51" s="333">
        <f>SUM(MinskningarHöjningar[[#This Row],[Kompensation för arbetsmarknadsstöd (arbetsmarknadsstöd år 2006)]:[Höjning av statsandel på grund av corona enligt invånarantal (2,80 €/inv)]])</f>
        <v>5886.7642692087393</v>
      </c>
      <c r="W51" s="331">
        <f>MinskningarHöjningar[[#This Row],[Höjningar sammanlagt]]+MinskningarHöjningar[[#This Row],[Minskningar sammanlagt]]</f>
        <v>-151384.55573079127</v>
      </c>
      <c r="X51" s="122"/>
    </row>
    <row r="52" spans="1:24" s="54" customFormat="1" x14ac:dyDescent="0.25">
      <c r="A52" s="307">
        <v>152</v>
      </c>
      <c r="B52" s="38" t="s">
        <v>30</v>
      </c>
      <c r="C52" s="144">
        <v>-8230.0400000000009</v>
      </c>
      <c r="D52" s="144">
        <v>-8230.0400000000009</v>
      </c>
      <c r="E52" s="144">
        <v>-8230.0400000000009</v>
      </c>
      <c r="F52" s="144">
        <v>-18540.199999999997</v>
      </c>
      <c r="G52" s="144">
        <v>-226.10000000000002</v>
      </c>
      <c r="H52" s="144">
        <v>-29486.629999999997</v>
      </c>
      <c r="I52" s="144">
        <v>-36075.56</v>
      </c>
      <c r="J52" s="144">
        <v>-78039.099999999991</v>
      </c>
      <c r="K52" s="144">
        <v>-89083.4</v>
      </c>
      <c r="L52" s="144">
        <v>-141412.60500000001</v>
      </c>
      <c r="M52" s="144">
        <v>-11169.34</v>
      </c>
      <c r="N52" s="332">
        <f>SUM(MinskningarHöjningar[[#This Row],[Minskning på basis av incitament för kommunernas digitalisering (-1,82 €/inv)]:[Minskning av pensionsstödet (-2,47 €/inv)]])</f>
        <v>-428723.05499999999</v>
      </c>
      <c r="O52" s="316">
        <v>-42666</v>
      </c>
      <c r="P52" s="41">
        <v>-4805.183234481141</v>
      </c>
      <c r="Q52" s="144">
        <v>406.97999999999996</v>
      </c>
      <c r="R52" s="144">
        <v>4564.1415482841658</v>
      </c>
      <c r="S52" s="144">
        <v>723.52</v>
      </c>
      <c r="T52" s="144">
        <v>21211.606151139</v>
      </c>
      <c r="U52" s="144">
        <v>12661.599999999999</v>
      </c>
      <c r="V52" s="333">
        <f>SUM(MinskningarHöjningar[[#This Row],[Kompensation för arbetsmarknadsstöd (arbetsmarknadsstöd år 2006)]:[Höjning av statsandel på grund av corona enligt invånarantal (2,80 €/inv)]])</f>
        <v>-7903.3355350579805</v>
      </c>
      <c r="W52" s="331">
        <f>MinskningarHöjningar[[#This Row],[Höjningar sammanlagt]]+MinskningarHöjningar[[#This Row],[Minskningar sammanlagt]]</f>
        <v>-436626.39053505799</v>
      </c>
      <c r="X52" s="122"/>
    </row>
    <row r="53" spans="1:24" s="54" customFormat="1" x14ac:dyDescent="0.25">
      <c r="A53" s="307">
        <v>153</v>
      </c>
      <c r="B53" s="38" t="s">
        <v>31</v>
      </c>
      <c r="C53" s="144">
        <v>-48244.560000000005</v>
      </c>
      <c r="D53" s="144">
        <v>-48244.560000000005</v>
      </c>
      <c r="E53" s="144">
        <v>-48244.560000000005</v>
      </c>
      <c r="F53" s="144">
        <v>-108682.79999999999</v>
      </c>
      <c r="G53" s="144">
        <v>-1325.4</v>
      </c>
      <c r="H53" s="144">
        <v>-172067.38999999998</v>
      </c>
      <c r="I53" s="144">
        <v>-210516.68</v>
      </c>
      <c r="J53" s="144">
        <v>-455392.3</v>
      </c>
      <c r="K53" s="144">
        <v>-522207.6</v>
      </c>
      <c r="L53" s="144">
        <v>-1677670.3257500001</v>
      </c>
      <c r="M53" s="144">
        <v>-65474.76</v>
      </c>
      <c r="N53" s="332">
        <f>SUM(MinskningarHöjningar[[#This Row],[Minskning på basis av incitament för kommunernas digitalisering (-1,82 €/inv)]:[Minskning av pensionsstödet (-2,47 €/inv)]])</f>
        <v>-3358070.9357500002</v>
      </c>
      <c r="O53" s="316">
        <v>230653</v>
      </c>
      <c r="P53" s="41">
        <v>-294628.57903369516</v>
      </c>
      <c r="Q53" s="144">
        <v>2385.7199999999998</v>
      </c>
      <c r="R53" s="144">
        <v>213742.32464141358</v>
      </c>
      <c r="S53" s="144">
        <v>4241.28</v>
      </c>
      <c r="T53" s="144">
        <v>146063.99501122328</v>
      </c>
      <c r="U53" s="144">
        <v>74222.399999999994</v>
      </c>
      <c r="V53" s="333">
        <f>SUM(MinskningarHöjningar[[#This Row],[Kompensation för arbetsmarknadsstöd (arbetsmarknadsstöd år 2006)]:[Höjning av statsandel på grund av corona enligt invånarantal (2,80 €/inv)]])</f>
        <v>376680.14061894175</v>
      </c>
      <c r="W53" s="331">
        <f>MinskningarHöjningar[[#This Row],[Höjningar sammanlagt]]+MinskningarHöjningar[[#This Row],[Minskningar sammanlagt]]</f>
        <v>-2981390.7951310584</v>
      </c>
      <c r="X53" s="122"/>
    </row>
    <row r="54" spans="1:24" s="54" customFormat="1" x14ac:dyDescent="0.25">
      <c r="A54" s="307">
        <v>165</v>
      </c>
      <c r="B54" s="38" t="s">
        <v>32</v>
      </c>
      <c r="C54" s="144">
        <v>-29871.66</v>
      </c>
      <c r="D54" s="144">
        <v>-29871.66</v>
      </c>
      <c r="E54" s="144">
        <v>-29871.66</v>
      </c>
      <c r="F54" s="144">
        <v>-67293.299999999988</v>
      </c>
      <c r="G54" s="144">
        <v>-820.65000000000009</v>
      </c>
      <c r="H54" s="144">
        <v>-104790.17</v>
      </c>
      <c r="I54" s="144">
        <v>-128206.04</v>
      </c>
      <c r="J54" s="144">
        <v>-277336.89999999997</v>
      </c>
      <c r="K54" s="144">
        <v>-323336.09999999998</v>
      </c>
      <c r="L54" s="144">
        <v>-749994.11549999996</v>
      </c>
      <c r="M54" s="144">
        <v>-40540.11</v>
      </c>
      <c r="N54" s="332">
        <f>SUM(MinskningarHöjningar[[#This Row],[Minskning på basis av incitament för kommunernas digitalisering (-1,82 €/inv)]:[Minskning av pensionsstödet (-2,47 €/inv)]])</f>
        <v>-1781932.3655000001</v>
      </c>
      <c r="O54" s="316">
        <v>-107529</v>
      </c>
      <c r="P54" s="41">
        <v>-98206.127846173942</v>
      </c>
      <c r="Q54" s="144">
        <v>1477.1699999999998</v>
      </c>
      <c r="R54" s="144">
        <v>41943.760558050475</v>
      </c>
      <c r="S54" s="144">
        <v>2626.08</v>
      </c>
      <c r="T54" s="144">
        <v>93440.114646674265</v>
      </c>
      <c r="U54" s="144">
        <v>45956.399999999994</v>
      </c>
      <c r="V54" s="333">
        <f>SUM(MinskningarHöjningar[[#This Row],[Kompensation för arbetsmarknadsstöd (arbetsmarknadsstöd år 2006)]:[Höjning av statsandel på grund av corona enligt invånarantal (2,80 €/inv)]])</f>
        <v>-20291.602641449208</v>
      </c>
      <c r="W54" s="331">
        <f>MinskningarHöjningar[[#This Row],[Höjningar sammanlagt]]+MinskningarHöjningar[[#This Row],[Minskningar sammanlagt]]</f>
        <v>-1802223.9681414494</v>
      </c>
      <c r="X54" s="122"/>
    </row>
    <row r="55" spans="1:24" s="54" customFormat="1" x14ac:dyDescent="0.25">
      <c r="A55" s="307">
        <v>167</v>
      </c>
      <c r="B55" s="38" t="s">
        <v>33</v>
      </c>
      <c r="C55" s="144">
        <v>-139867</v>
      </c>
      <c r="D55" s="144">
        <v>-139867</v>
      </c>
      <c r="E55" s="144">
        <v>-139867</v>
      </c>
      <c r="F55" s="144">
        <v>-315085</v>
      </c>
      <c r="G55" s="144">
        <v>-3842.5</v>
      </c>
      <c r="H55" s="144">
        <v>-479982.76999999996</v>
      </c>
      <c r="I55" s="144">
        <v>-587237.24</v>
      </c>
      <c r="J55" s="144">
        <v>-1270318.8999999999</v>
      </c>
      <c r="K55" s="144">
        <v>-1513945</v>
      </c>
      <c r="L55" s="144">
        <v>-5345633.4349999996</v>
      </c>
      <c r="M55" s="144">
        <v>-189819.50000000003</v>
      </c>
      <c r="N55" s="332">
        <f>SUM(MinskningarHöjningar[[#This Row],[Minskning på basis av incitament för kommunernas digitalisering (-1,82 €/inv)]:[Minskning av pensionsstödet (-2,47 €/inv)]])</f>
        <v>-10125465.344999999</v>
      </c>
      <c r="O55" s="316">
        <v>1312533</v>
      </c>
      <c r="P55" s="41">
        <v>12210.197223514318</v>
      </c>
      <c r="Q55" s="144">
        <v>6916.5</v>
      </c>
      <c r="R55" s="144">
        <v>702010.620022894</v>
      </c>
      <c r="S55" s="144">
        <v>12296</v>
      </c>
      <c r="T55" s="144">
        <v>368662.26355480816</v>
      </c>
      <c r="U55" s="144">
        <v>215180</v>
      </c>
      <c r="V55" s="333">
        <f>SUM(MinskningarHöjningar[[#This Row],[Kompensation för arbetsmarknadsstöd (arbetsmarknadsstöd år 2006)]:[Höjning av statsandel på grund av corona enligt invånarantal (2,80 €/inv)]])</f>
        <v>2629808.5808012164</v>
      </c>
      <c r="W55" s="331">
        <f>MinskningarHöjningar[[#This Row],[Höjningar sammanlagt]]+MinskningarHöjningar[[#This Row],[Minskningar sammanlagt]]</f>
        <v>-7495656.7641987819</v>
      </c>
      <c r="X55" s="122"/>
    </row>
    <row r="56" spans="1:24" s="54" customFormat="1" x14ac:dyDescent="0.25">
      <c r="A56" s="307">
        <v>169</v>
      </c>
      <c r="B56" s="38" t="s">
        <v>312</v>
      </c>
      <c r="C56" s="144">
        <v>-9342.06</v>
      </c>
      <c r="D56" s="144">
        <v>-9342.06</v>
      </c>
      <c r="E56" s="144">
        <v>-9342.06</v>
      </c>
      <c r="F56" s="144">
        <v>-21045.3</v>
      </c>
      <c r="G56" s="144">
        <v>-256.65000000000003</v>
      </c>
      <c r="H56" s="144">
        <v>-33354.659999999996</v>
      </c>
      <c r="I56" s="144">
        <v>-40807.919999999998</v>
      </c>
      <c r="J56" s="144">
        <v>-88276.2</v>
      </c>
      <c r="K56" s="144">
        <v>-101120.09999999999</v>
      </c>
      <c r="L56" s="144">
        <v>-154011.965</v>
      </c>
      <c r="M56" s="144">
        <v>-12678.51</v>
      </c>
      <c r="N56" s="332">
        <f>SUM(MinskningarHöjningar[[#This Row],[Minskning på basis av incitament för kommunernas digitalisering (-1,82 €/inv)]:[Minskning av pensionsstödet (-2,47 €/inv)]])</f>
        <v>-479577.48499999999</v>
      </c>
      <c r="O56" s="316">
        <v>-15340</v>
      </c>
      <c r="P56" s="41">
        <v>222840.09286955744</v>
      </c>
      <c r="Q56" s="144">
        <v>461.96999999999997</v>
      </c>
      <c r="R56" s="144">
        <v>12639.145820028927</v>
      </c>
      <c r="S56" s="144">
        <v>821.28</v>
      </c>
      <c r="T56" s="144">
        <v>26836.341904472523</v>
      </c>
      <c r="U56" s="144">
        <v>14372.4</v>
      </c>
      <c r="V56" s="333">
        <f>SUM(MinskningarHöjningar[[#This Row],[Kompensation för arbetsmarknadsstöd (arbetsmarknadsstöd år 2006)]:[Höjning av statsandel på grund av corona enligt invånarantal (2,80 €/inv)]])</f>
        <v>262631.23059405893</v>
      </c>
      <c r="W56" s="331">
        <f>MinskningarHöjningar[[#This Row],[Höjningar sammanlagt]]+MinskningarHöjningar[[#This Row],[Minskningar sammanlagt]]</f>
        <v>-216946.25440594106</v>
      </c>
      <c r="X56" s="122"/>
    </row>
    <row r="57" spans="1:24" s="54" customFormat="1" x14ac:dyDescent="0.25">
      <c r="A57" s="307">
        <v>171</v>
      </c>
      <c r="B57" s="38" t="s">
        <v>313</v>
      </c>
      <c r="C57" s="144">
        <v>-8675.94</v>
      </c>
      <c r="D57" s="144">
        <v>-8675.94</v>
      </c>
      <c r="E57" s="144">
        <v>-8675.94</v>
      </c>
      <c r="F57" s="144">
        <v>-19544.699999999997</v>
      </c>
      <c r="G57" s="144">
        <v>-238.35000000000002</v>
      </c>
      <c r="H57" s="144">
        <v>-31026.269999999997</v>
      </c>
      <c r="I57" s="144">
        <v>-37959.24</v>
      </c>
      <c r="J57" s="144">
        <v>-82113.899999999994</v>
      </c>
      <c r="K57" s="144">
        <v>-93909.9</v>
      </c>
      <c r="L57" s="144">
        <v>-161575.04000000001</v>
      </c>
      <c r="M57" s="144">
        <v>-11774.490000000002</v>
      </c>
      <c r="N57" s="332">
        <f>SUM(MinskningarHöjningar[[#This Row],[Minskning på basis av incitament för kommunernas digitalisering (-1,82 €/inv)]:[Minskning av pensionsstödet (-2,47 €/inv)]])</f>
        <v>-464169.70999999996</v>
      </c>
      <c r="O57" s="316">
        <v>-25108</v>
      </c>
      <c r="P57" s="41">
        <v>-48409.148950390518</v>
      </c>
      <c r="Q57" s="144">
        <v>429.03</v>
      </c>
      <c r="R57" s="144">
        <v>-1513.2737967293433</v>
      </c>
      <c r="S57" s="144">
        <v>762.72</v>
      </c>
      <c r="T57" s="144">
        <v>22999.849967807757</v>
      </c>
      <c r="U57" s="144">
        <v>13347.599999999999</v>
      </c>
      <c r="V57" s="333">
        <f>SUM(MinskningarHöjningar[[#This Row],[Kompensation för arbetsmarknadsstöd (arbetsmarknadsstöd år 2006)]:[Höjning av statsandel på grund av corona enligt invånarantal (2,80 €/inv)]])</f>
        <v>-37491.222779312098</v>
      </c>
      <c r="W57" s="331">
        <f>MinskningarHöjningar[[#This Row],[Höjningar sammanlagt]]+MinskningarHöjningar[[#This Row],[Minskningar sammanlagt]]</f>
        <v>-501660.93277931208</v>
      </c>
      <c r="X57" s="122"/>
    </row>
    <row r="58" spans="1:24" s="54" customFormat="1" x14ac:dyDescent="0.25">
      <c r="A58" s="307">
        <v>172</v>
      </c>
      <c r="B58" s="38" t="s">
        <v>34</v>
      </c>
      <c r="C58" s="144">
        <v>-7966.14</v>
      </c>
      <c r="D58" s="144">
        <v>-7966.14</v>
      </c>
      <c r="E58" s="144">
        <v>-7966.14</v>
      </c>
      <c r="F58" s="144">
        <v>-17945.699999999997</v>
      </c>
      <c r="G58" s="144">
        <v>-218.85000000000002</v>
      </c>
      <c r="H58" s="144">
        <v>-28817.769999999997</v>
      </c>
      <c r="I58" s="144">
        <v>-35257.24</v>
      </c>
      <c r="J58" s="144">
        <v>-76268.899999999994</v>
      </c>
      <c r="K58" s="144">
        <v>-86226.9</v>
      </c>
      <c r="L58" s="144">
        <v>-172727.9975</v>
      </c>
      <c r="M58" s="144">
        <v>-10811.19</v>
      </c>
      <c r="N58" s="332">
        <f>SUM(MinskningarHöjningar[[#This Row],[Minskning på basis av incitament för kommunernas digitalisering (-1,82 €/inv)]:[Minskning av pensionsstödet (-2,47 €/inv)]])</f>
        <v>-452172.96749999997</v>
      </c>
      <c r="O58" s="316">
        <v>46067</v>
      </c>
      <c r="P58" s="41">
        <v>-40989.048367308453</v>
      </c>
      <c r="Q58" s="144">
        <v>393.93</v>
      </c>
      <c r="R58" s="144">
        <v>18621.814603861239</v>
      </c>
      <c r="S58" s="144">
        <v>700.32</v>
      </c>
      <c r="T58" s="144">
        <v>18890.983311809345</v>
      </c>
      <c r="U58" s="144">
        <v>12255.599999999999</v>
      </c>
      <c r="V58" s="333">
        <f>SUM(MinskningarHöjningar[[#This Row],[Kompensation för arbetsmarknadsstöd (arbetsmarknadsstöd år 2006)]:[Höjning av statsandel på grund av corona enligt invånarantal (2,80 €/inv)]])</f>
        <v>55940.59954836213</v>
      </c>
      <c r="W58" s="331">
        <f>MinskningarHöjningar[[#This Row],[Höjningar sammanlagt]]+MinskningarHöjningar[[#This Row],[Minskningar sammanlagt]]</f>
        <v>-396232.36795163783</v>
      </c>
      <c r="X58" s="122"/>
    </row>
    <row r="59" spans="1:24" s="54" customFormat="1" x14ac:dyDescent="0.25">
      <c r="A59" s="307">
        <v>176</v>
      </c>
      <c r="B59" s="38" t="s">
        <v>35</v>
      </c>
      <c r="C59" s="144">
        <v>-8382.92</v>
      </c>
      <c r="D59" s="144">
        <v>-8382.92</v>
      </c>
      <c r="E59" s="144">
        <v>-8382.92</v>
      </c>
      <c r="F59" s="144">
        <v>-18884.599999999999</v>
      </c>
      <c r="G59" s="144">
        <v>-230.3</v>
      </c>
      <c r="H59" s="144">
        <v>-30395.269999999997</v>
      </c>
      <c r="I59" s="144">
        <v>-37187.24</v>
      </c>
      <c r="J59" s="144">
        <v>-80443.899999999994</v>
      </c>
      <c r="K59" s="144">
        <v>-90738.2</v>
      </c>
      <c r="L59" s="144">
        <v>-185620.71</v>
      </c>
      <c r="M59" s="144">
        <v>-11376.820000000002</v>
      </c>
      <c r="N59" s="332">
        <f>SUM(MinskningarHöjningar[[#This Row],[Minskning på basis av incitament för kommunernas digitalisering (-1,82 €/inv)]:[Minskning av pensionsstödet (-2,47 €/inv)]])</f>
        <v>-480025.8</v>
      </c>
      <c r="O59" s="316">
        <v>323163</v>
      </c>
      <c r="P59" s="41">
        <v>155506.09383029118</v>
      </c>
      <c r="Q59" s="144">
        <v>414.53999999999996</v>
      </c>
      <c r="R59" s="144">
        <v>38822.141898413305</v>
      </c>
      <c r="S59" s="144">
        <v>736.96</v>
      </c>
      <c r="T59" s="144">
        <v>17754.634906249437</v>
      </c>
      <c r="U59" s="144">
        <v>12896.8</v>
      </c>
      <c r="V59" s="333">
        <f>SUM(MinskningarHöjningar[[#This Row],[Kompensation för arbetsmarknadsstöd (arbetsmarknadsstöd år 2006)]:[Höjning av statsandel på grund av corona enligt invånarantal (2,80 €/inv)]])</f>
        <v>549294.170634954</v>
      </c>
      <c r="W59" s="331">
        <f>MinskningarHöjningar[[#This Row],[Höjningar sammanlagt]]+MinskningarHöjningar[[#This Row],[Minskningar sammanlagt]]</f>
        <v>69268.370634954015</v>
      </c>
      <c r="X59" s="122"/>
    </row>
    <row r="60" spans="1:24" s="54" customFormat="1" x14ac:dyDescent="0.25">
      <c r="A60" s="307">
        <v>177</v>
      </c>
      <c r="B60" s="38" t="s">
        <v>36</v>
      </c>
      <c r="C60" s="144">
        <v>-3356.08</v>
      </c>
      <c r="D60" s="144">
        <v>-3356.08</v>
      </c>
      <c r="E60" s="144">
        <v>-3356.08</v>
      </c>
      <c r="F60" s="144">
        <v>-7560.4</v>
      </c>
      <c r="G60" s="144">
        <v>-92.2</v>
      </c>
      <c r="H60" s="144">
        <v>-12014.24</v>
      </c>
      <c r="I60" s="144">
        <v>-14698.88</v>
      </c>
      <c r="J60" s="144">
        <v>-31796.799999999999</v>
      </c>
      <c r="K60" s="144">
        <v>-36326.799999999996</v>
      </c>
      <c r="L60" s="144">
        <v>-65171.51</v>
      </c>
      <c r="M60" s="144">
        <v>-4554.68</v>
      </c>
      <c r="N60" s="332">
        <f>SUM(MinskningarHöjningar[[#This Row],[Minskning på basis av incitament för kommunernas digitalisering (-1,82 €/inv)]:[Minskning av pensionsstödet (-2,47 €/inv)]])</f>
        <v>-182283.75</v>
      </c>
      <c r="O60" s="316">
        <v>74543</v>
      </c>
      <c r="P60" s="41">
        <v>63092.343402991071</v>
      </c>
      <c r="Q60" s="144">
        <v>165.96</v>
      </c>
      <c r="R60" s="144">
        <v>-5277.876121368623</v>
      </c>
      <c r="S60" s="144">
        <v>295.04000000000002</v>
      </c>
      <c r="T60" s="144">
        <v>8824.8544130584251</v>
      </c>
      <c r="U60" s="144">
        <v>5163.2</v>
      </c>
      <c r="V60" s="333">
        <f>SUM(MinskningarHöjningar[[#This Row],[Kompensation för arbetsmarknadsstöd (arbetsmarknadsstöd år 2006)]:[Höjning av statsandel på grund av corona enligt invånarantal (2,80 €/inv)]])</f>
        <v>146806.52169468088</v>
      </c>
      <c r="W60" s="331">
        <f>MinskningarHöjningar[[#This Row],[Höjningar sammanlagt]]+MinskningarHöjningar[[#This Row],[Minskningar sammanlagt]]</f>
        <v>-35477.22830531912</v>
      </c>
      <c r="X60" s="122"/>
    </row>
    <row r="61" spans="1:24" s="54" customFormat="1" x14ac:dyDescent="0.25">
      <c r="A61" s="307">
        <v>178</v>
      </c>
      <c r="B61" s="38" t="s">
        <v>37</v>
      </c>
      <c r="C61" s="144">
        <v>-11131.12</v>
      </c>
      <c r="D61" s="144">
        <v>-11131.12</v>
      </c>
      <c r="E61" s="144">
        <v>-11131.12</v>
      </c>
      <c r="F61" s="144">
        <v>-25075.599999999999</v>
      </c>
      <c r="G61" s="144">
        <v>-305.8</v>
      </c>
      <c r="H61" s="144">
        <v>-39967.54</v>
      </c>
      <c r="I61" s="144">
        <v>-48898.479999999996</v>
      </c>
      <c r="J61" s="144">
        <v>-105777.79999999999</v>
      </c>
      <c r="K61" s="144">
        <v>-120485.2</v>
      </c>
      <c r="L61" s="144">
        <v>-164467.64499999999</v>
      </c>
      <c r="M61" s="144">
        <v>-15106.52</v>
      </c>
      <c r="N61" s="332">
        <f>SUM(MinskningarHöjningar[[#This Row],[Minskning på basis av incitament för kommunernas digitalisering (-1,82 €/inv)]:[Minskning av pensionsstödet (-2,47 €/inv)]])</f>
        <v>-553477.94499999995</v>
      </c>
      <c r="O61" s="316">
        <v>-95379</v>
      </c>
      <c r="P61" s="41">
        <v>90682.627960447222</v>
      </c>
      <c r="Q61" s="144">
        <v>550.43999999999994</v>
      </c>
      <c r="R61" s="144">
        <v>-46056.889938327506</v>
      </c>
      <c r="S61" s="144">
        <v>978.56000000000006</v>
      </c>
      <c r="T61" s="144">
        <v>25242.806133403181</v>
      </c>
      <c r="U61" s="144">
        <v>17124.8</v>
      </c>
      <c r="V61" s="333">
        <f>SUM(MinskningarHöjningar[[#This Row],[Kompensation för arbetsmarknadsstöd (arbetsmarknadsstöd år 2006)]:[Höjning av statsandel på grund av corona enligt invånarantal (2,80 €/inv)]])</f>
        <v>-6856.6558444771035</v>
      </c>
      <c r="W61" s="331">
        <f>MinskningarHöjningar[[#This Row],[Höjningar sammanlagt]]+MinskningarHöjningar[[#This Row],[Minskningar sammanlagt]]</f>
        <v>-560334.60084447707</v>
      </c>
      <c r="X61" s="122"/>
    </row>
    <row r="62" spans="1:24" s="54" customFormat="1" x14ac:dyDescent="0.25">
      <c r="A62" s="307">
        <v>179</v>
      </c>
      <c r="B62" s="38" t="s">
        <v>38</v>
      </c>
      <c r="C62" s="144">
        <v>-259168</v>
      </c>
      <c r="D62" s="144">
        <v>-259168</v>
      </c>
      <c r="E62" s="144">
        <v>-259168</v>
      </c>
      <c r="F62" s="144">
        <v>-583840</v>
      </c>
      <c r="G62" s="144">
        <v>-7120</v>
      </c>
      <c r="H62" s="144">
        <v>-884586.27999999991</v>
      </c>
      <c r="I62" s="144">
        <v>-1082251.3599999999</v>
      </c>
      <c r="J62" s="144">
        <v>-2341139.6</v>
      </c>
      <c r="K62" s="144">
        <v>-2805280</v>
      </c>
      <c r="L62" s="144">
        <v>-12759498.744200001</v>
      </c>
      <c r="M62" s="144">
        <v>-351728</v>
      </c>
      <c r="N62" s="332">
        <f>SUM(MinskningarHöjningar[[#This Row],[Minskning på basis av incitament för kommunernas digitalisering (-1,82 €/inv)]:[Minskning av pensionsstödet (-2,47 €/inv)]])</f>
        <v>-21592947.984200001</v>
      </c>
      <c r="O62" s="316">
        <v>802550</v>
      </c>
      <c r="P62" s="41">
        <v>1194022.427228272</v>
      </c>
      <c r="Q62" s="144">
        <v>12816</v>
      </c>
      <c r="R62" s="144">
        <v>1742652.8035279231</v>
      </c>
      <c r="S62" s="144">
        <v>22784</v>
      </c>
      <c r="T62" s="144">
        <v>733979.46830530756</v>
      </c>
      <c r="U62" s="144">
        <v>398720</v>
      </c>
      <c r="V62" s="333">
        <f>SUM(MinskningarHöjningar[[#This Row],[Kompensation för arbetsmarknadsstöd (arbetsmarknadsstöd år 2006)]:[Höjning av statsandel på grund av corona enligt invånarantal (2,80 €/inv)]])</f>
        <v>4907524.6990615027</v>
      </c>
      <c r="W62" s="331">
        <f>MinskningarHöjningar[[#This Row],[Höjningar sammanlagt]]+MinskningarHöjningar[[#This Row],[Minskningar sammanlagt]]</f>
        <v>-16685423.285138499</v>
      </c>
      <c r="X62" s="122"/>
    </row>
    <row r="63" spans="1:24" s="54" customFormat="1" x14ac:dyDescent="0.25">
      <c r="A63" s="307">
        <v>181</v>
      </c>
      <c r="B63" s="38" t="s">
        <v>39</v>
      </c>
      <c r="C63" s="144">
        <v>-3164.98</v>
      </c>
      <c r="D63" s="144">
        <v>-3164.98</v>
      </c>
      <c r="E63" s="144">
        <v>-3164.98</v>
      </c>
      <c r="F63" s="144">
        <v>-7129.9</v>
      </c>
      <c r="G63" s="144">
        <v>-86.95</v>
      </c>
      <c r="H63" s="144">
        <v>-11780.769999999999</v>
      </c>
      <c r="I63" s="144">
        <v>-14413.24</v>
      </c>
      <c r="J63" s="144">
        <v>-31178.899999999998</v>
      </c>
      <c r="K63" s="144">
        <v>-34258.299999999996</v>
      </c>
      <c r="L63" s="144">
        <v>-14301.07</v>
      </c>
      <c r="M63" s="144">
        <v>-4295.33</v>
      </c>
      <c r="N63" s="332">
        <f>SUM(MinskningarHöjningar[[#This Row],[Minskning på basis av incitament för kommunernas digitalisering (-1,82 €/inv)]:[Minskning av pensionsstödet (-2,47 €/inv)]])</f>
        <v>-126939.40000000001</v>
      </c>
      <c r="O63" s="316">
        <v>110216</v>
      </c>
      <c r="P63" s="41">
        <v>3841.2930621225387</v>
      </c>
      <c r="Q63" s="144">
        <v>156.51</v>
      </c>
      <c r="R63" s="144">
        <v>-3725.4196630100014</v>
      </c>
      <c r="S63" s="144">
        <v>278.24</v>
      </c>
      <c r="T63" s="144">
        <v>7616.260724581979</v>
      </c>
      <c r="U63" s="144">
        <v>4869.2</v>
      </c>
      <c r="V63" s="333">
        <f>SUM(MinskningarHöjningar[[#This Row],[Kompensation för arbetsmarknadsstöd (arbetsmarknadsstöd år 2006)]:[Höjning av statsandel på grund av corona enligt invånarantal (2,80 €/inv)]])</f>
        <v>123252.08412369451</v>
      </c>
      <c r="W63" s="331">
        <f>MinskningarHöjningar[[#This Row],[Höjningar sammanlagt]]+MinskningarHöjningar[[#This Row],[Minskningar sammanlagt]]</f>
        <v>-3687.3158763054962</v>
      </c>
      <c r="X63" s="122"/>
    </row>
    <row r="64" spans="1:24" s="54" customFormat="1" x14ac:dyDescent="0.25">
      <c r="A64" s="307">
        <v>182</v>
      </c>
      <c r="B64" s="38" t="s">
        <v>40</v>
      </c>
      <c r="C64" s="144">
        <v>-36731.24</v>
      </c>
      <c r="D64" s="144">
        <v>-36731.24</v>
      </c>
      <c r="E64" s="144">
        <v>-36731.24</v>
      </c>
      <c r="F64" s="144">
        <v>-82746.2</v>
      </c>
      <c r="G64" s="144">
        <v>-1009.1</v>
      </c>
      <c r="H64" s="144">
        <v>-131733.87</v>
      </c>
      <c r="I64" s="144">
        <v>-161170.44</v>
      </c>
      <c r="J64" s="144">
        <v>-348645.89999999997</v>
      </c>
      <c r="K64" s="144">
        <v>-397585.39999999997</v>
      </c>
      <c r="L64" s="144">
        <v>-1056538.8828</v>
      </c>
      <c r="M64" s="144">
        <v>-49849.54</v>
      </c>
      <c r="N64" s="332">
        <f>SUM(MinskningarHöjningar[[#This Row],[Minskning på basis av incitament för kommunernas digitalisering (-1,82 €/inv)]:[Minskning av pensionsstödet (-2,47 €/inv)]])</f>
        <v>-2339473.0527999997</v>
      </c>
      <c r="O64" s="316">
        <v>679529</v>
      </c>
      <c r="P64" s="41">
        <v>-265582.54745302349</v>
      </c>
      <c r="Q64" s="144">
        <v>1816.3799999999999</v>
      </c>
      <c r="R64" s="144">
        <v>64844.726942492125</v>
      </c>
      <c r="S64" s="144">
        <v>3229.12</v>
      </c>
      <c r="T64" s="144">
        <v>111497.85741343215</v>
      </c>
      <c r="U64" s="144">
        <v>56509.599999999999</v>
      </c>
      <c r="V64" s="333">
        <f>SUM(MinskningarHöjningar[[#This Row],[Kompensation för arbetsmarknadsstöd (arbetsmarknadsstöd år 2006)]:[Höjning av statsandel på grund av corona enligt invånarantal (2,80 €/inv)]])</f>
        <v>651844.13690290076</v>
      </c>
      <c r="W64" s="331">
        <f>MinskningarHöjningar[[#This Row],[Höjningar sammanlagt]]+MinskningarHöjningar[[#This Row],[Minskningar sammanlagt]]</f>
        <v>-1687628.9158970988</v>
      </c>
      <c r="X64" s="122"/>
    </row>
    <row r="65" spans="1:24" s="54" customFormat="1" x14ac:dyDescent="0.25">
      <c r="A65" s="307">
        <v>186</v>
      </c>
      <c r="B65" s="38" t="s">
        <v>314</v>
      </c>
      <c r="C65" s="144">
        <v>-79554.02</v>
      </c>
      <c r="D65" s="144">
        <v>-79554.02</v>
      </c>
      <c r="E65" s="144">
        <v>-79554.02</v>
      </c>
      <c r="F65" s="144">
        <v>-179215.09999999998</v>
      </c>
      <c r="G65" s="144">
        <v>-2185.5500000000002</v>
      </c>
      <c r="H65" s="144">
        <v>-268629.32</v>
      </c>
      <c r="I65" s="144">
        <v>-328655.83999999997</v>
      </c>
      <c r="J65" s="144">
        <v>-710952.4</v>
      </c>
      <c r="K65" s="144">
        <v>-861106.7</v>
      </c>
      <c r="L65" s="144">
        <v>-3904576.2524000001</v>
      </c>
      <c r="M65" s="144">
        <v>-107966.17000000001</v>
      </c>
      <c r="N65" s="332">
        <f>SUM(MinskningarHöjningar[[#This Row],[Minskning på basis av incitament för kommunernas digitalisering (-1,82 €/inv)]:[Minskning av pensionsstödet (-2,47 €/inv)]])</f>
        <v>-6601949.3924000002</v>
      </c>
      <c r="O65" s="316">
        <v>-411492</v>
      </c>
      <c r="P65" s="41">
        <v>6565.4176144003868</v>
      </c>
      <c r="Q65" s="144">
        <v>3933.99</v>
      </c>
      <c r="R65" s="144">
        <v>185904.92260215647</v>
      </c>
      <c r="S65" s="144">
        <v>6993.76</v>
      </c>
      <c r="T65" s="144">
        <v>279679.45465231</v>
      </c>
      <c r="U65" s="144">
        <v>122390.79999999999</v>
      </c>
      <c r="V65" s="333">
        <f>SUM(MinskningarHöjningar[[#This Row],[Kompensation för arbetsmarknadsstöd (arbetsmarknadsstöd år 2006)]:[Höjning av statsandel på grund av corona enligt invånarantal (2,80 €/inv)]])</f>
        <v>193976.34486886684</v>
      </c>
      <c r="W65" s="331">
        <f>MinskningarHöjningar[[#This Row],[Höjningar sammanlagt]]+MinskningarHöjningar[[#This Row],[Minskningar sammanlagt]]</f>
        <v>-6407973.0475311335</v>
      </c>
      <c r="X65" s="122"/>
    </row>
    <row r="66" spans="1:24" s="54" customFormat="1" x14ac:dyDescent="0.25">
      <c r="A66" s="307">
        <v>202</v>
      </c>
      <c r="B66" s="38" t="s">
        <v>315</v>
      </c>
      <c r="C66" s="144">
        <v>-61765.340000000004</v>
      </c>
      <c r="D66" s="144">
        <v>-61765.340000000004</v>
      </c>
      <c r="E66" s="144">
        <v>-61765.340000000004</v>
      </c>
      <c r="F66" s="144">
        <v>-139141.69999999998</v>
      </c>
      <c r="G66" s="144">
        <v>-1696.8500000000001</v>
      </c>
      <c r="H66" s="144">
        <v>-208854.68999999997</v>
      </c>
      <c r="I66" s="144">
        <v>-255524.28</v>
      </c>
      <c r="J66" s="144">
        <v>-552753.29999999993</v>
      </c>
      <c r="K66" s="144">
        <v>-668558.9</v>
      </c>
      <c r="L66" s="144">
        <v>-1127395.5936</v>
      </c>
      <c r="M66" s="144">
        <v>-83824.39</v>
      </c>
      <c r="N66" s="332">
        <f>SUM(MinskningarHöjningar[[#This Row],[Minskning på basis av incitament för kommunernas digitalisering (-1,82 €/inv)]:[Minskning av pensionsstödet (-2,47 €/inv)]])</f>
        <v>-3223045.7235999997</v>
      </c>
      <c r="O66" s="316">
        <v>-258828</v>
      </c>
      <c r="P66" s="41">
        <v>-589213.16565607488</v>
      </c>
      <c r="Q66" s="144">
        <v>3054.33</v>
      </c>
      <c r="R66" s="144">
        <v>-42342.174121178599</v>
      </c>
      <c r="S66" s="144">
        <v>5429.92</v>
      </c>
      <c r="T66" s="144">
        <v>212128.57193461977</v>
      </c>
      <c r="U66" s="144">
        <v>95023.599999999991</v>
      </c>
      <c r="V66" s="333">
        <f>SUM(MinskningarHöjningar[[#This Row],[Kompensation för arbetsmarknadsstöd (arbetsmarknadsstöd år 2006)]:[Höjning av statsandel på grund av corona enligt invånarantal (2,80 €/inv)]])</f>
        <v>-574746.91784263367</v>
      </c>
      <c r="W66" s="331">
        <f>MinskningarHöjningar[[#This Row],[Höjningar sammanlagt]]+MinskningarHöjningar[[#This Row],[Minskningar sammanlagt]]</f>
        <v>-3797792.6414426332</v>
      </c>
      <c r="X66" s="122"/>
    </row>
    <row r="67" spans="1:24" s="54" customFormat="1" x14ac:dyDescent="0.25">
      <c r="A67" s="307">
        <v>204</v>
      </c>
      <c r="B67" s="38" t="s">
        <v>41</v>
      </c>
      <c r="C67" s="144">
        <v>-5265.26</v>
      </c>
      <c r="D67" s="144">
        <v>-5265.26</v>
      </c>
      <c r="E67" s="144">
        <v>-5265.26</v>
      </c>
      <c r="F67" s="144">
        <v>-11861.3</v>
      </c>
      <c r="G67" s="144">
        <v>-144.65</v>
      </c>
      <c r="H67" s="144">
        <v>-19232.879999999997</v>
      </c>
      <c r="I67" s="144">
        <v>-23530.559999999998</v>
      </c>
      <c r="J67" s="144">
        <v>-50901.599999999999</v>
      </c>
      <c r="K67" s="144">
        <v>-56992.1</v>
      </c>
      <c r="L67" s="144">
        <v>-150396.535</v>
      </c>
      <c r="M67" s="144">
        <v>-7145.7100000000009</v>
      </c>
      <c r="N67" s="332">
        <f>SUM(MinskningarHöjningar[[#This Row],[Minskning på basis av incitament för kommunernas digitalisering (-1,82 €/inv)]:[Minskning av pensionsstödet (-2,47 €/inv)]])</f>
        <v>-336001.11500000005</v>
      </c>
      <c r="O67" s="316">
        <v>-75363</v>
      </c>
      <c r="P67" s="41">
        <v>-95514.193070074543</v>
      </c>
      <c r="Q67" s="144">
        <v>260.37</v>
      </c>
      <c r="R67" s="144">
        <v>-10263.528033585499</v>
      </c>
      <c r="S67" s="144">
        <v>462.88</v>
      </c>
      <c r="T67" s="144">
        <v>11711.521789736345</v>
      </c>
      <c r="U67" s="144">
        <v>8100.4</v>
      </c>
      <c r="V67" s="333">
        <f>SUM(MinskningarHöjningar[[#This Row],[Kompensation för arbetsmarknadsstöd (arbetsmarknadsstöd år 2006)]:[Höjning av statsandel på grund av corona enligt invånarantal (2,80 €/inv)]])</f>
        <v>-160605.54931392369</v>
      </c>
      <c r="W67" s="331">
        <f>MinskningarHöjningar[[#This Row],[Höjningar sammanlagt]]+MinskningarHöjningar[[#This Row],[Minskningar sammanlagt]]</f>
        <v>-496606.66431392374</v>
      </c>
      <c r="X67" s="122"/>
    </row>
    <row r="68" spans="1:24" s="54" customFormat="1" x14ac:dyDescent="0.25">
      <c r="A68" s="307">
        <v>205</v>
      </c>
      <c r="B68" s="38" t="s">
        <v>316</v>
      </c>
      <c r="C68" s="144">
        <v>-66810.38</v>
      </c>
      <c r="D68" s="144">
        <v>-66810.38</v>
      </c>
      <c r="E68" s="144">
        <v>-66810.38</v>
      </c>
      <c r="F68" s="144">
        <v>-150506.9</v>
      </c>
      <c r="G68" s="144">
        <v>-1835.45</v>
      </c>
      <c r="H68" s="144">
        <v>-234978.09</v>
      </c>
      <c r="I68" s="144">
        <v>-287485.08</v>
      </c>
      <c r="J68" s="144">
        <v>-621891.29999999993</v>
      </c>
      <c r="K68" s="144">
        <v>-723167.29999999993</v>
      </c>
      <c r="L68" s="144">
        <v>-1757886.6849</v>
      </c>
      <c r="M68" s="144">
        <v>-90671.23000000001</v>
      </c>
      <c r="N68" s="332">
        <f>SUM(MinskningarHöjningar[[#This Row],[Minskning på basis av incitament för kommunernas digitalisering (-1,82 €/inv)]:[Minskning av pensionsstödet (-2,47 €/inv)]])</f>
        <v>-4068853.1748999995</v>
      </c>
      <c r="O68" s="316">
        <v>1371592</v>
      </c>
      <c r="P68" s="41">
        <v>-536331.14016419649</v>
      </c>
      <c r="Q68" s="144">
        <v>3303.81</v>
      </c>
      <c r="R68" s="144">
        <v>217453.75057552074</v>
      </c>
      <c r="S68" s="144">
        <v>5873.4400000000005</v>
      </c>
      <c r="T68" s="144">
        <v>195845.39427880326</v>
      </c>
      <c r="U68" s="144">
        <v>102785.2</v>
      </c>
      <c r="V68" s="333">
        <f>SUM(MinskningarHöjningar[[#This Row],[Kompensation för arbetsmarknadsstöd (arbetsmarknadsstöd år 2006)]:[Höjning av statsandel på grund av corona enligt invånarantal (2,80 €/inv)]])</f>
        <v>1360522.4546901274</v>
      </c>
      <c r="W68" s="331">
        <f>MinskningarHöjningar[[#This Row],[Höjningar sammanlagt]]+MinskningarHöjningar[[#This Row],[Minskningar sammanlagt]]</f>
        <v>-2708330.7202098724</v>
      </c>
      <c r="X68" s="122"/>
    </row>
    <row r="69" spans="1:24" s="54" customFormat="1" x14ac:dyDescent="0.25">
      <c r="A69" s="307">
        <v>208</v>
      </c>
      <c r="B69" s="38" t="s">
        <v>42</v>
      </c>
      <c r="C69" s="144">
        <v>-22518.86</v>
      </c>
      <c r="D69" s="144">
        <v>-22518.86</v>
      </c>
      <c r="E69" s="144">
        <v>-22518.86</v>
      </c>
      <c r="F69" s="144">
        <v>-50729.299999999996</v>
      </c>
      <c r="G69" s="144">
        <v>-618.65000000000009</v>
      </c>
      <c r="H69" s="144">
        <v>-78975.959999999992</v>
      </c>
      <c r="I69" s="144">
        <v>-96623.52</v>
      </c>
      <c r="J69" s="144">
        <v>-209017.19999999998</v>
      </c>
      <c r="K69" s="144">
        <v>-243748.09999999998</v>
      </c>
      <c r="L69" s="144">
        <v>-242460.56675</v>
      </c>
      <c r="M69" s="144">
        <v>-30561.31</v>
      </c>
      <c r="N69" s="332">
        <f>SUM(MinskningarHöjningar[[#This Row],[Minskning på basis av incitament för kommunernas digitalisering (-1,82 €/inv)]:[Minskning av pensionsstödet (-2,47 €/inv)]])</f>
        <v>-1020291.18675</v>
      </c>
      <c r="O69" s="316">
        <v>27931</v>
      </c>
      <c r="P69" s="41">
        <v>174079.73907664046</v>
      </c>
      <c r="Q69" s="144">
        <v>1113.57</v>
      </c>
      <c r="R69" s="144">
        <v>-18623.439628223219</v>
      </c>
      <c r="S69" s="144">
        <v>1979.68</v>
      </c>
      <c r="T69" s="144">
        <v>54676.149803128581</v>
      </c>
      <c r="U69" s="144">
        <v>34644.399999999994</v>
      </c>
      <c r="V69" s="333">
        <f>SUM(MinskningarHöjningar[[#This Row],[Kompensation för arbetsmarknadsstöd (arbetsmarknadsstöd år 2006)]:[Höjning av statsandel på grund av corona enligt invånarantal (2,80 €/inv)]])</f>
        <v>275801.09925154585</v>
      </c>
      <c r="W69" s="331">
        <f>MinskningarHöjningar[[#This Row],[Höjningar sammanlagt]]+MinskningarHöjningar[[#This Row],[Minskningar sammanlagt]]</f>
        <v>-744490.08749845414</v>
      </c>
      <c r="X69" s="122"/>
    </row>
    <row r="70" spans="1:24" s="54" customFormat="1" x14ac:dyDescent="0.25">
      <c r="A70" s="307">
        <v>211</v>
      </c>
      <c r="B70" s="38" t="s">
        <v>43</v>
      </c>
      <c r="C70" s="144">
        <v>-57999.76</v>
      </c>
      <c r="D70" s="144">
        <v>-57999.76</v>
      </c>
      <c r="E70" s="144">
        <v>-57999.76</v>
      </c>
      <c r="F70" s="144">
        <v>-130658.79999999999</v>
      </c>
      <c r="G70" s="144">
        <v>-1593.4</v>
      </c>
      <c r="H70" s="144">
        <v>-198367.47</v>
      </c>
      <c r="I70" s="144">
        <v>-242693.63999999998</v>
      </c>
      <c r="J70" s="144">
        <v>-524997.9</v>
      </c>
      <c r="K70" s="144">
        <v>-627799.6</v>
      </c>
      <c r="L70" s="144">
        <v>-1180577.6000000001</v>
      </c>
      <c r="M70" s="144">
        <v>-78713.960000000006</v>
      </c>
      <c r="N70" s="332">
        <f>SUM(MinskningarHöjningar[[#This Row],[Minskning på basis av incitament för kommunernas digitalisering (-1,82 €/inv)]:[Minskning av pensionsstödet (-2,47 €/inv)]])</f>
        <v>-3159401.65</v>
      </c>
      <c r="O70" s="316">
        <v>273558</v>
      </c>
      <c r="P70" s="41">
        <v>-235774.60303405012</v>
      </c>
      <c r="Q70" s="144">
        <v>2868.12</v>
      </c>
      <c r="R70" s="144">
        <v>156482.26378294089</v>
      </c>
      <c r="S70" s="144">
        <v>5098.88</v>
      </c>
      <c r="T70" s="144">
        <v>191731.11712143788</v>
      </c>
      <c r="U70" s="144">
        <v>89230.399999999994</v>
      </c>
      <c r="V70" s="333">
        <f>SUM(MinskningarHöjningar[[#This Row],[Kompensation för arbetsmarknadsstöd (arbetsmarknadsstöd år 2006)]:[Höjning av statsandel på grund av corona enligt invånarantal (2,80 €/inv)]])</f>
        <v>483194.17787032865</v>
      </c>
      <c r="W70" s="331">
        <f>MinskningarHöjningar[[#This Row],[Höjningar sammanlagt]]+MinskningarHöjningar[[#This Row],[Minskningar sammanlagt]]</f>
        <v>-2676207.4721296714</v>
      </c>
      <c r="X70" s="122"/>
    </row>
    <row r="71" spans="1:24" s="54" customFormat="1" x14ac:dyDescent="0.25">
      <c r="A71" s="307">
        <v>213</v>
      </c>
      <c r="B71" s="38" t="s">
        <v>44</v>
      </c>
      <c r="C71" s="144">
        <v>-9747.92</v>
      </c>
      <c r="D71" s="144">
        <v>-9747.92</v>
      </c>
      <c r="E71" s="144">
        <v>-9747.92</v>
      </c>
      <c r="F71" s="144">
        <v>-21959.599999999999</v>
      </c>
      <c r="G71" s="144">
        <v>-267.8</v>
      </c>
      <c r="H71" s="144">
        <v>-35014.189999999995</v>
      </c>
      <c r="I71" s="144">
        <v>-42838.28</v>
      </c>
      <c r="J71" s="144">
        <v>-92668.3</v>
      </c>
      <c r="K71" s="144">
        <v>-105513.2</v>
      </c>
      <c r="L71" s="144">
        <v>-189800.245</v>
      </c>
      <c r="M71" s="144">
        <v>-13229.320000000002</v>
      </c>
      <c r="N71" s="332">
        <f>SUM(MinskningarHöjningar[[#This Row],[Minskning på basis av incitament för kommunernas digitalisering (-1,82 €/inv)]:[Minskning av pensionsstödet (-2,47 €/inv)]])</f>
        <v>-530534.69499999995</v>
      </c>
      <c r="O71" s="316">
        <v>138646</v>
      </c>
      <c r="P71" s="41">
        <v>104150.07537831739</v>
      </c>
      <c r="Q71" s="144">
        <v>482.03999999999996</v>
      </c>
      <c r="R71" s="144">
        <v>-65631.130957538786</v>
      </c>
      <c r="S71" s="144">
        <v>856.96</v>
      </c>
      <c r="T71" s="144">
        <v>22903.305653450116</v>
      </c>
      <c r="U71" s="144">
        <v>14996.8</v>
      </c>
      <c r="V71" s="333">
        <f>SUM(MinskningarHöjningar[[#This Row],[Kompensation för arbetsmarknadsstöd (arbetsmarknadsstöd år 2006)]:[Höjning av statsandel på grund av corona enligt invånarantal (2,80 €/inv)]])</f>
        <v>216404.0500742287</v>
      </c>
      <c r="W71" s="331">
        <f>MinskningarHöjningar[[#This Row],[Höjningar sammanlagt]]+MinskningarHöjningar[[#This Row],[Minskningar sammanlagt]]</f>
        <v>-314130.64492577128</v>
      </c>
      <c r="X71" s="122"/>
    </row>
    <row r="72" spans="1:24" s="54" customFormat="1" x14ac:dyDescent="0.25">
      <c r="A72" s="307">
        <v>214</v>
      </c>
      <c r="B72" s="38" t="s">
        <v>45</v>
      </c>
      <c r="C72" s="144">
        <v>-23488.920000000002</v>
      </c>
      <c r="D72" s="144">
        <v>-23488.920000000002</v>
      </c>
      <c r="E72" s="144">
        <v>-23488.920000000002</v>
      </c>
      <c r="F72" s="144">
        <v>-52914.6</v>
      </c>
      <c r="G72" s="144">
        <v>-645.30000000000007</v>
      </c>
      <c r="H72" s="144">
        <v>-83872.51999999999</v>
      </c>
      <c r="I72" s="144">
        <v>-102614.23999999999</v>
      </c>
      <c r="J72" s="144">
        <v>-221976.4</v>
      </c>
      <c r="K72" s="144">
        <v>-254248.19999999998</v>
      </c>
      <c r="L72" s="144">
        <v>-381777.58500000002</v>
      </c>
      <c r="M72" s="144">
        <v>-31877.820000000003</v>
      </c>
      <c r="N72" s="332">
        <f>SUM(MinskningarHöjningar[[#This Row],[Minskning på basis av incitament för kommunernas digitalisering (-1,82 €/inv)]:[Minskning av pensionsstödet (-2,47 €/inv)]])</f>
        <v>-1200393.425</v>
      </c>
      <c r="O72" s="316">
        <v>429883</v>
      </c>
      <c r="P72" s="41">
        <v>449547.18777108751</v>
      </c>
      <c r="Q72" s="144">
        <v>1161.54</v>
      </c>
      <c r="R72" s="144">
        <v>-30894.777433221498</v>
      </c>
      <c r="S72" s="144">
        <v>2064.96</v>
      </c>
      <c r="T72" s="144">
        <v>62328.961746836052</v>
      </c>
      <c r="U72" s="144">
        <v>36136.799999999996</v>
      </c>
      <c r="V72" s="333">
        <f>SUM(MinskningarHöjningar[[#This Row],[Kompensation för arbetsmarknadsstöd (arbetsmarknadsstöd år 2006)]:[Höjning av statsandel på grund av corona enligt invånarantal (2,80 €/inv)]])</f>
        <v>950227.67208470218</v>
      </c>
      <c r="W72" s="331">
        <f>MinskningarHöjningar[[#This Row],[Höjningar sammanlagt]]+MinskningarHöjningar[[#This Row],[Minskningar sammanlagt]]</f>
        <v>-250165.75291529787</v>
      </c>
      <c r="X72" s="122"/>
    </row>
    <row r="73" spans="1:24" s="54" customFormat="1" x14ac:dyDescent="0.25">
      <c r="A73" s="307">
        <v>216</v>
      </c>
      <c r="B73" s="38" t="s">
        <v>46</v>
      </c>
      <c r="C73" s="144">
        <v>-2436.98</v>
      </c>
      <c r="D73" s="144">
        <v>-2436.98</v>
      </c>
      <c r="E73" s="144">
        <v>-2436.98</v>
      </c>
      <c r="F73" s="144">
        <v>-5489.9</v>
      </c>
      <c r="G73" s="144">
        <v>-66.95</v>
      </c>
      <c r="H73" s="144">
        <v>-8884.48</v>
      </c>
      <c r="I73" s="144">
        <v>-10869.76</v>
      </c>
      <c r="J73" s="144">
        <v>-23513.599999999999</v>
      </c>
      <c r="K73" s="144">
        <v>-26378.3</v>
      </c>
      <c r="L73" s="144">
        <v>-18851.794999999998</v>
      </c>
      <c r="M73" s="144">
        <v>-3307.3300000000004</v>
      </c>
      <c r="N73" s="332">
        <f>SUM(MinskningarHöjningar[[#This Row],[Minskning på basis av incitament för kommunernas digitalisering (-1,82 €/inv)]:[Minskning av pensionsstödet (-2,47 €/inv)]])</f>
        <v>-104673.05499999999</v>
      </c>
      <c r="O73" s="316">
        <v>12874</v>
      </c>
      <c r="P73" s="41">
        <v>53822.278237240389</v>
      </c>
      <c r="Q73" s="144">
        <v>120.50999999999999</v>
      </c>
      <c r="R73" s="144">
        <v>4202.1696548657055</v>
      </c>
      <c r="S73" s="144">
        <v>214.24</v>
      </c>
      <c r="T73" s="144">
        <v>4854.4066763044457</v>
      </c>
      <c r="U73" s="144">
        <v>3749.2</v>
      </c>
      <c r="V73" s="333">
        <f>SUM(MinskningarHöjningar[[#This Row],[Kompensation för arbetsmarknadsstöd (arbetsmarknadsstöd år 2006)]:[Höjning av statsandel på grund av corona enligt invånarantal (2,80 €/inv)]])</f>
        <v>79836.804568410531</v>
      </c>
      <c r="W73" s="331">
        <f>MinskningarHöjningar[[#This Row],[Höjningar sammanlagt]]+MinskningarHöjningar[[#This Row],[Minskningar sammanlagt]]</f>
        <v>-24836.250431589462</v>
      </c>
      <c r="X73" s="122"/>
    </row>
    <row r="74" spans="1:24" s="54" customFormat="1" x14ac:dyDescent="0.25">
      <c r="A74" s="307">
        <v>217</v>
      </c>
      <c r="B74" s="38" t="s">
        <v>47</v>
      </c>
      <c r="C74" s="144">
        <v>-9944.48</v>
      </c>
      <c r="D74" s="144">
        <v>-9944.48</v>
      </c>
      <c r="E74" s="144">
        <v>-9944.48</v>
      </c>
      <c r="F74" s="144">
        <v>-22402.399999999998</v>
      </c>
      <c r="G74" s="144">
        <v>-273.2</v>
      </c>
      <c r="H74" s="144">
        <v>-34831.199999999997</v>
      </c>
      <c r="I74" s="144">
        <v>-42614.400000000001</v>
      </c>
      <c r="J74" s="144">
        <v>-92184</v>
      </c>
      <c r="K74" s="144">
        <v>-107640.8</v>
      </c>
      <c r="L74" s="144">
        <v>-153418.35</v>
      </c>
      <c r="M74" s="144">
        <v>-13496.080000000002</v>
      </c>
      <c r="N74" s="332">
        <f>SUM(MinskningarHöjningar[[#This Row],[Minskning på basis av incitament för kommunernas digitalisering (-1,82 €/inv)]:[Minskning av pensionsstödet (-2,47 €/inv)]])</f>
        <v>-496693.87000000005</v>
      </c>
      <c r="O74" s="316">
        <v>-39125</v>
      </c>
      <c r="P74" s="41">
        <v>-29314.746329082176</v>
      </c>
      <c r="Q74" s="144">
        <v>491.76</v>
      </c>
      <c r="R74" s="144">
        <v>-23927.031731544248</v>
      </c>
      <c r="S74" s="144">
        <v>874.24</v>
      </c>
      <c r="T74" s="144">
        <v>25250.483196153618</v>
      </c>
      <c r="U74" s="144">
        <v>15299.199999999999</v>
      </c>
      <c r="V74" s="333">
        <f>SUM(MinskningarHöjningar[[#This Row],[Kompensation för arbetsmarknadsstöd (arbetsmarknadsstöd år 2006)]:[Höjning av statsandel på grund av corona enligt invånarantal (2,80 €/inv)]])</f>
        <v>-50451.09486447282</v>
      </c>
      <c r="W74" s="331">
        <f>MinskningarHöjningar[[#This Row],[Höjningar sammanlagt]]+MinskningarHöjningar[[#This Row],[Minskningar sammanlagt]]</f>
        <v>-547144.96486447286</v>
      </c>
      <c r="X74" s="122"/>
    </row>
    <row r="75" spans="1:24" s="54" customFormat="1" x14ac:dyDescent="0.25">
      <c r="A75" s="307">
        <v>218</v>
      </c>
      <c r="B75" s="38" t="s">
        <v>317</v>
      </c>
      <c r="C75" s="144">
        <v>-2265.9</v>
      </c>
      <c r="D75" s="144">
        <v>-2265.9</v>
      </c>
      <c r="E75" s="144">
        <v>-2265.9</v>
      </c>
      <c r="F75" s="144">
        <v>-5104.5</v>
      </c>
      <c r="G75" s="144">
        <v>-62.25</v>
      </c>
      <c r="H75" s="144">
        <v>-8385.99</v>
      </c>
      <c r="I75" s="144">
        <v>-10259.879999999999</v>
      </c>
      <c r="J75" s="144">
        <v>-22194.3</v>
      </c>
      <c r="K75" s="144">
        <v>-24526.5</v>
      </c>
      <c r="L75" s="144">
        <v>-28394.935000000001</v>
      </c>
      <c r="M75" s="144">
        <v>-3075.15</v>
      </c>
      <c r="N75" s="332">
        <f>SUM(MinskningarHöjningar[[#This Row],[Minskning på basis av incitament för kommunernas digitalisering (-1,82 €/inv)]:[Minskning av pensionsstödet (-2,47 €/inv)]])</f>
        <v>-108801.20499999999</v>
      </c>
      <c r="O75" s="316">
        <v>-17238</v>
      </c>
      <c r="P75" s="41">
        <v>87483.347005120479</v>
      </c>
      <c r="Q75" s="144">
        <v>112.05</v>
      </c>
      <c r="R75" s="144">
        <v>-3240.6521807183854</v>
      </c>
      <c r="S75" s="144">
        <v>199.20000000000002</v>
      </c>
      <c r="T75" s="144">
        <v>5323.7637808000363</v>
      </c>
      <c r="U75" s="144">
        <v>3486</v>
      </c>
      <c r="V75" s="333">
        <f>SUM(MinskningarHöjningar[[#This Row],[Kompensation för arbetsmarknadsstöd (arbetsmarknadsstöd år 2006)]:[Höjning av statsandel på grund av corona enligt invånarantal (2,80 €/inv)]])</f>
        <v>76125.708605202119</v>
      </c>
      <c r="W75" s="331">
        <f>MinskningarHöjningar[[#This Row],[Höjningar sammanlagt]]+MinskningarHöjningar[[#This Row],[Minskningar sammanlagt]]</f>
        <v>-32675.496394797869</v>
      </c>
      <c r="X75" s="122"/>
    </row>
    <row r="76" spans="1:24" s="54" customFormat="1" x14ac:dyDescent="0.25">
      <c r="A76" s="307">
        <v>224</v>
      </c>
      <c r="B76" s="38" t="s">
        <v>318</v>
      </c>
      <c r="C76" s="144">
        <v>-15859.480000000001</v>
      </c>
      <c r="D76" s="144">
        <v>-15859.480000000001</v>
      </c>
      <c r="E76" s="144">
        <v>-15859.480000000001</v>
      </c>
      <c r="F76" s="144">
        <v>-35727.399999999994</v>
      </c>
      <c r="G76" s="144">
        <v>-435.70000000000005</v>
      </c>
      <c r="H76" s="144">
        <v>-56159</v>
      </c>
      <c r="I76" s="144">
        <v>-68708</v>
      </c>
      <c r="J76" s="144">
        <v>-148630</v>
      </c>
      <c r="K76" s="144">
        <v>-171665.8</v>
      </c>
      <c r="L76" s="144">
        <v>-518375.14730000001</v>
      </c>
      <c r="M76" s="144">
        <v>-21523.58</v>
      </c>
      <c r="N76" s="332">
        <f>SUM(MinskningarHöjningar[[#This Row],[Minskning på basis av incitament för kommunernas digitalisering (-1,82 €/inv)]:[Minskning av pensionsstödet (-2,47 €/inv)]])</f>
        <v>-1068803.0673</v>
      </c>
      <c r="O76" s="316">
        <v>-176375</v>
      </c>
      <c r="P76" s="41">
        <v>-10497.994075188413</v>
      </c>
      <c r="Q76" s="144">
        <v>784.26</v>
      </c>
      <c r="R76" s="144">
        <v>33725.919505169957</v>
      </c>
      <c r="S76" s="144">
        <v>1394.24</v>
      </c>
      <c r="T76" s="144">
        <v>44111.151832822594</v>
      </c>
      <c r="U76" s="144">
        <v>24399.199999999997</v>
      </c>
      <c r="V76" s="333">
        <f>SUM(MinskningarHöjningar[[#This Row],[Kompensation för arbetsmarknadsstöd (arbetsmarknadsstöd år 2006)]:[Höjning av statsandel på grund av corona enligt invånarantal (2,80 €/inv)]])</f>
        <v>-82458.222737195858</v>
      </c>
      <c r="W76" s="331">
        <f>MinskningarHöjningar[[#This Row],[Höjningar sammanlagt]]+MinskningarHöjningar[[#This Row],[Minskningar sammanlagt]]</f>
        <v>-1151261.2900371959</v>
      </c>
      <c r="X76" s="122"/>
    </row>
    <row r="77" spans="1:24" s="54" customFormat="1" x14ac:dyDescent="0.25">
      <c r="A77" s="307">
        <v>226</v>
      </c>
      <c r="B77" s="38" t="s">
        <v>48</v>
      </c>
      <c r="C77" s="144">
        <v>-7187.18</v>
      </c>
      <c r="D77" s="144">
        <v>-7187.18</v>
      </c>
      <c r="E77" s="144">
        <v>-7187.18</v>
      </c>
      <c r="F77" s="144">
        <v>-16190.899999999998</v>
      </c>
      <c r="G77" s="144">
        <v>-197.45000000000002</v>
      </c>
      <c r="H77" s="144">
        <v>-26161.26</v>
      </c>
      <c r="I77" s="144">
        <v>-32007.119999999999</v>
      </c>
      <c r="J77" s="144">
        <v>-69238.2</v>
      </c>
      <c r="K77" s="144">
        <v>-77795.3</v>
      </c>
      <c r="L77" s="144">
        <v>-111788.22749999999</v>
      </c>
      <c r="M77" s="144">
        <v>-9754.0300000000007</v>
      </c>
      <c r="N77" s="332">
        <f>SUM(MinskningarHöjningar[[#This Row],[Minskning på basis av incitament för kommunernas digitalisering (-1,82 €/inv)]:[Minskning av pensionsstödet (-2,47 €/inv)]])</f>
        <v>-364694.02749999997</v>
      </c>
      <c r="O77" s="316">
        <v>77843</v>
      </c>
      <c r="P77" s="41">
        <v>29320.945028565824</v>
      </c>
      <c r="Q77" s="144">
        <v>355.40999999999997</v>
      </c>
      <c r="R77" s="144">
        <v>-3985.5236802705986</v>
      </c>
      <c r="S77" s="144">
        <v>631.84</v>
      </c>
      <c r="T77" s="144">
        <v>16461.321291250424</v>
      </c>
      <c r="U77" s="144">
        <v>11057.199999999999</v>
      </c>
      <c r="V77" s="333">
        <f>SUM(MinskningarHöjningar[[#This Row],[Kompensation för arbetsmarknadsstöd (arbetsmarknadsstöd år 2006)]:[Höjning av statsandel på grund av corona enligt invånarantal (2,80 €/inv)]])</f>
        <v>131684.19263954565</v>
      </c>
      <c r="W77" s="331">
        <f>MinskningarHöjningar[[#This Row],[Höjningar sammanlagt]]+MinskningarHöjningar[[#This Row],[Minskningar sammanlagt]]</f>
        <v>-233009.83486045431</v>
      </c>
      <c r="X77" s="122"/>
    </row>
    <row r="78" spans="1:24" s="54" customFormat="1" x14ac:dyDescent="0.25">
      <c r="A78" s="307">
        <v>230</v>
      </c>
      <c r="B78" s="38" t="s">
        <v>49</v>
      </c>
      <c r="C78" s="144">
        <v>-4262.4400000000005</v>
      </c>
      <c r="D78" s="144">
        <v>-4262.4400000000005</v>
      </c>
      <c r="E78" s="144">
        <v>-4262.4400000000005</v>
      </c>
      <c r="F78" s="144">
        <v>-9602.1999999999989</v>
      </c>
      <c r="G78" s="144">
        <v>-117.10000000000001</v>
      </c>
      <c r="H78" s="144">
        <v>-15162.929999999998</v>
      </c>
      <c r="I78" s="144">
        <v>-18551.16</v>
      </c>
      <c r="J78" s="144">
        <v>-40130.1</v>
      </c>
      <c r="K78" s="144">
        <v>-46137.4</v>
      </c>
      <c r="L78" s="144">
        <v>-27062.904999999999</v>
      </c>
      <c r="M78" s="144">
        <v>-5784.7400000000007</v>
      </c>
      <c r="N78" s="332">
        <f>SUM(MinskningarHöjningar[[#This Row],[Minskning på basis av incitament för kommunernas digitalisering (-1,82 €/inv)]:[Minskning av pensionsstödet (-2,47 €/inv)]])</f>
        <v>-175335.85499999998</v>
      </c>
      <c r="O78" s="316">
        <v>139899</v>
      </c>
      <c r="P78" s="41">
        <v>9185.3364517986774</v>
      </c>
      <c r="Q78" s="144">
        <v>210.78</v>
      </c>
      <c r="R78" s="144">
        <v>-12620.190657605053</v>
      </c>
      <c r="S78" s="144">
        <v>374.72</v>
      </c>
      <c r="T78" s="144">
        <v>8597.6320232752405</v>
      </c>
      <c r="U78" s="144">
        <v>6557.5999999999995</v>
      </c>
      <c r="V78" s="333">
        <f>SUM(MinskningarHöjningar[[#This Row],[Kompensation för arbetsmarknadsstöd (arbetsmarknadsstöd år 2006)]:[Höjning av statsandel på grund av corona enligt invånarantal (2,80 €/inv)]])</f>
        <v>152204.87781746889</v>
      </c>
      <c r="W78" s="331">
        <f>MinskningarHöjningar[[#This Row],[Höjningar sammanlagt]]+MinskningarHöjningar[[#This Row],[Minskningar sammanlagt]]</f>
        <v>-23130.977182531089</v>
      </c>
      <c r="X78" s="122"/>
    </row>
    <row r="79" spans="1:24" s="54" customFormat="1" x14ac:dyDescent="0.25">
      <c r="A79" s="307">
        <v>231</v>
      </c>
      <c r="B79" s="38" t="s">
        <v>319</v>
      </c>
      <c r="C79" s="144">
        <v>-2267.7200000000003</v>
      </c>
      <c r="D79" s="144">
        <v>-2267.7200000000003</v>
      </c>
      <c r="E79" s="144">
        <v>-2267.7200000000003</v>
      </c>
      <c r="F79" s="144">
        <v>-5108.5999999999995</v>
      </c>
      <c r="G79" s="144">
        <v>-62.300000000000004</v>
      </c>
      <c r="H79" s="144">
        <v>-8038.94</v>
      </c>
      <c r="I79" s="144">
        <v>-9835.2799999999988</v>
      </c>
      <c r="J79" s="144">
        <v>-21275.8</v>
      </c>
      <c r="K79" s="144">
        <v>-24546.2</v>
      </c>
      <c r="L79" s="144">
        <v>-26906.825000000001</v>
      </c>
      <c r="M79" s="144">
        <v>-3077.6200000000003</v>
      </c>
      <c r="N79" s="332">
        <f>SUM(MinskningarHöjningar[[#This Row],[Minskning på basis av incitament för kommunernas digitalisering (-1,82 €/inv)]:[Minskning av pensionsstödet (-2,47 €/inv)]])</f>
        <v>-105654.72499999999</v>
      </c>
      <c r="O79" s="316">
        <v>23962</v>
      </c>
      <c r="P79" s="41">
        <v>10795.96809515229</v>
      </c>
      <c r="Q79" s="144">
        <v>112.14</v>
      </c>
      <c r="R79" s="144">
        <v>-29233.183312163666</v>
      </c>
      <c r="S79" s="144">
        <v>199.36</v>
      </c>
      <c r="T79" s="144">
        <v>8079.2957251225998</v>
      </c>
      <c r="U79" s="144">
        <v>3488.7999999999997</v>
      </c>
      <c r="V79" s="333">
        <f>SUM(MinskningarHöjningar[[#This Row],[Kompensation för arbetsmarknadsstöd (arbetsmarknadsstöd år 2006)]:[Höjning av statsandel på grund av corona enligt invånarantal (2,80 €/inv)]])</f>
        <v>17404.380508111222</v>
      </c>
      <c r="W79" s="331">
        <f>MinskningarHöjningar[[#This Row],[Höjningar sammanlagt]]+MinskningarHöjningar[[#This Row],[Minskningar sammanlagt]]</f>
        <v>-88250.344491888769</v>
      </c>
      <c r="X79" s="122"/>
    </row>
    <row r="80" spans="1:24" s="54" customFormat="1" x14ac:dyDescent="0.25">
      <c r="A80" s="307">
        <v>232</v>
      </c>
      <c r="B80" s="38" t="s">
        <v>50</v>
      </c>
      <c r="C80" s="144">
        <v>-23994.880000000001</v>
      </c>
      <c r="D80" s="144">
        <v>-23994.880000000001</v>
      </c>
      <c r="E80" s="144">
        <v>-23994.880000000001</v>
      </c>
      <c r="F80" s="144">
        <v>-54054.399999999994</v>
      </c>
      <c r="G80" s="144">
        <v>-659.2</v>
      </c>
      <c r="H80" s="144">
        <v>-85879.099999999991</v>
      </c>
      <c r="I80" s="144">
        <v>-105069.2</v>
      </c>
      <c r="J80" s="144">
        <v>-227287</v>
      </c>
      <c r="K80" s="144">
        <v>-259724.79999999999</v>
      </c>
      <c r="L80" s="144">
        <v>-677104.62</v>
      </c>
      <c r="M80" s="144">
        <v>-32564.480000000003</v>
      </c>
      <c r="N80" s="332">
        <f>SUM(MinskningarHöjningar[[#This Row],[Minskning på basis av incitament för kommunernas digitalisering (-1,82 €/inv)]:[Minskning av pensionsstödet (-2,47 €/inv)]])</f>
        <v>-1514327.44</v>
      </c>
      <c r="O80" s="316">
        <v>-121273</v>
      </c>
      <c r="P80" s="41">
        <v>220633.71522241831</v>
      </c>
      <c r="Q80" s="144">
        <v>1186.56</v>
      </c>
      <c r="R80" s="144">
        <v>-59106.117415934874</v>
      </c>
      <c r="S80" s="144">
        <v>2109.44</v>
      </c>
      <c r="T80" s="144">
        <v>59597.879730628716</v>
      </c>
      <c r="U80" s="144">
        <v>36915.199999999997</v>
      </c>
      <c r="V80" s="333">
        <f>SUM(MinskningarHöjningar[[#This Row],[Kompensation för arbetsmarknadsstöd (arbetsmarknadsstöd år 2006)]:[Höjning av statsandel på grund av corona enligt invånarantal (2,80 €/inv)]])</f>
        <v>140063.67753711215</v>
      </c>
      <c r="W80" s="331">
        <f>MinskningarHöjningar[[#This Row],[Höjningar sammanlagt]]+MinskningarHöjningar[[#This Row],[Minskningar sammanlagt]]</f>
        <v>-1374263.7624628879</v>
      </c>
      <c r="X80" s="122"/>
    </row>
    <row r="81" spans="1:24" s="54" customFormat="1" x14ac:dyDescent="0.25">
      <c r="A81" s="307">
        <v>233</v>
      </c>
      <c r="B81" s="38" t="s">
        <v>51</v>
      </c>
      <c r="C81" s="144">
        <v>-28621.32</v>
      </c>
      <c r="D81" s="144">
        <v>-28621.32</v>
      </c>
      <c r="E81" s="144">
        <v>-28621.32</v>
      </c>
      <c r="F81" s="144">
        <v>-64476.599999999991</v>
      </c>
      <c r="G81" s="144">
        <v>-786.30000000000007</v>
      </c>
      <c r="H81" s="144">
        <v>-102714.18</v>
      </c>
      <c r="I81" s="144">
        <v>-125666.15999999999</v>
      </c>
      <c r="J81" s="144">
        <v>-271842.59999999998</v>
      </c>
      <c r="K81" s="144">
        <v>-309802.2</v>
      </c>
      <c r="L81" s="144">
        <v>-523164.12359999999</v>
      </c>
      <c r="M81" s="144">
        <v>-38843.22</v>
      </c>
      <c r="N81" s="332">
        <f>SUM(MinskningarHöjningar[[#This Row],[Minskning på basis av incitament för kommunernas digitalisering (-1,82 €/inv)]:[Minskning av pensionsstödet (-2,47 €/inv)]])</f>
        <v>-1523159.3436</v>
      </c>
      <c r="O81" s="316">
        <v>-503126</v>
      </c>
      <c r="P81" s="41">
        <v>55571.627510622144</v>
      </c>
      <c r="Q81" s="144">
        <v>1415.34</v>
      </c>
      <c r="R81" s="144">
        <v>-110289.80364847451</v>
      </c>
      <c r="S81" s="144">
        <v>2516.16</v>
      </c>
      <c r="T81" s="144">
        <v>72530.496298256403</v>
      </c>
      <c r="U81" s="144">
        <v>44032.799999999996</v>
      </c>
      <c r="V81" s="333">
        <f>SUM(MinskningarHöjningar[[#This Row],[Kompensation för arbetsmarknadsstöd (arbetsmarknadsstöd år 2006)]:[Höjning av statsandel på grund av corona enligt invånarantal (2,80 €/inv)]])</f>
        <v>-437349.37983959599</v>
      </c>
      <c r="W81" s="331">
        <f>MinskningarHöjningar[[#This Row],[Höjningar sammanlagt]]+MinskningarHöjningar[[#This Row],[Minskningar sammanlagt]]</f>
        <v>-1960508.7234395961</v>
      </c>
      <c r="X81" s="122"/>
    </row>
    <row r="82" spans="1:24" s="54" customFormat="1" x14ac:dyDescent="0.25">
      <c r="A82" s="307">
        <v>235</v>
      </c>
      <c r="B82" s="38" t="s">
        <v>320</v>
      </c>
      <c r="C82" s="144">
        <v>-17830.54</v>
      </c>
      <c r="D82" s="144">
        <v>-17830.54</v>
      </c>
      <c r="E82" s="144">
        <v>-17830.54</v>
      </c>
      <c r="F82" s="144">
        <v>-40167.699999999997</v>
      </c>
      <c r="G82" s="144">
        <v>-489.85</v>
      </c>
      <c r="H82" s="144">
        <v>-60727.439999999995</v>
      </c>
      <c r="I82" s="144">
        <v>-74297.279999999999</v>
      </c>
      <c r="J82" s="144">
        <v>-160720.79999999999</v>
      </c>
      <c r="K82" s="144">
        <v>-193000.9</v>
      </c>
      <c r="L82" s="144">
        <v>-314490.14854999998</v>
      </c>
      <c r="M82" s="144">
        <v>-24198.59</v>
      </c>
      <c r="N82" s="332">
        <f>SUM(MinskningarHöjningar[[#This Row],[Minskning på basis av incitament för kommunernas digitalisering (-1,82 €/inv)]:[Minskning av pensionsstödet (-2,47 €/inv)]])</f>
        <v>-921584.32854999986</v>
      </c>
      <c r="O82" s="316">
        <v>-66218</v>
      </c>
      <c r="P82" s="41">
        <v>-383247.70536642754</v>
      </c>
      <c r="Q82" s="144">
        <v>881.73</v>
      </c>
      <c r="R82" s="144">
        <v>-21522.004490942032</v>
      </c>
      <c r="S82" s="144">
        <v>1567.52</v>
      </c>
      <c r="T82" s="144">
        <v>100226.5587806351</v>
      </c>
      <c r="U82" s="144">
        <v>27431.599999999999</v>
      </c>
      <c r="V82" s="333">
        <f>SUM(MinskningarHöjningar[[#This Row],[Kompensation för arbetsmarknadsstöd (arbetsmarknadsstöd år 2006)]:[Höjning av statsandel på grund av corona enligt invånarantal (2,80 €/inv)]])</f>
        <v>-340880.30107673455</v>
      </c>
      <c r="W82" s="331">
        <f>MinskningarHöjningar[[#This Row],[Höjningar sammanlagt]]+MinskningarHöjningar[[#This Row],[Minskningar sammanlagt]]</f>
        <v>-1262464.6296267344</v>
      </c>
      <c r="X82" s="122"/>
    </row>
    <row r="83" spans="1:24" s="54" customFormat="1" x14ac:dyDescent="0.25">
      <c r="A83" s="307">
        <v>236</v>
      </c>
      <c r="B83" s="38" t="s">
        <v>321</v>
      </c>
      <c r="C83" s="144">
        <v>-7755.02</v>
      </c>
      <c r="D83" s="144">
        <v>-7755.02</v>
      </c>
      <c r="E83" s="144">
        <v>-7755.02</v>
      </c>
      <c r="F83" s="144">
        <v>-17470.099999999999</v>
      </c>
      <c r="G83" s="144">
        <v>-213.05</v>
      </c>
      <c r="H83" s="144">
        <v>-27189.789999999997</v>
      </c>
      <c r="I83" s="144">
        <v>-33265.479999999996</v>
      </c>
      <c r="J83" s="144">
        <v>-71960.3</v>
      </c>
      <c r="K83" s="144">
        <v>-83941.7</v>
      </c>
      <c r="L83" s="144">
        <v>-67796.202000000005</v>
      </c>
      <c r="M83" s="144">
        <v>-10524.67</v>
      </c>
      <c r="N83" s="332">
        <f>SUM(MinskningarHöjningar[[#This Row],[Minskning på basis av incitament för kommunernas digitalisering (-1,82 €/inv)]:[Minskning av pensionsstödet (-2,47 €/inv)]])</f>
        <v>-335626.35199999996</v>
      </c>
      <c r="O83" s="316">
        <v>-23093</v>
      </c>
      <c r="P83" s="41">
        <v>2179.7030146736652</v>
      </c>
      <c r="Q83" s="144">
        <v>383.49</v>
      </c>
      <c r="R83" s="144">
        <v>-35653.570652235518</v>
      </c>
      <c r="S83" s="144">
        <v>681.76</v>
      </c>
      <c r="T83" s="144">
        <v>19966.394351196985</v>
      </c>
      <c r="U83" s="144">
        <v>11930.8</v>
      </c>
      <c r="V83" s="333">
        <f>SUM(MinskningarHöjningar[[#This Row],[Kompensation för arbetsmarknadsstöd (arbetsmarknadsstöd år 2006)]:[Höjning av statsandel på grund av corona enligt invånarantal (2,80 €/inv)]])</f>
        <v>-23604.423286364861</v>
      </c>
      <c r="W83" s="331">
        <f>MinskningarHöjningar[[#This Row],[Höjningar sammanlagt]]+MinskningarHöjningar[[#This Row],[Minskningar sammanlagt]]</f>
        <v>-359230.77528636483</v>
      </c>
      <c r="X83" s="122"/>
    </row>
    <row r="84" spans="1:24" s="54" customFormat="1" x14ac:dyDescent="0.25">
      <c r="A84" s="307">
        <v>239</v>
      </c>
      <c r="B84" s="38" t="s">
        <v>52</v>
      </c>
      <c r="C84" s="144">
        <v>-4007.6400000000003</v>
      </c>
      <c r="D84" s="144">
        <v>-4007.6400000000003</v>
      </c>
      <c r="E84" s="144">
        <v>-4007.6400000000003</v>
      </c>
      <c r="F84" s="144">
        <v>-9028.1999999999989</v>
      </c>
      <c r="G84" s="144">
        <v>-110.10000000000001</v>
      </c>
      <c r="H84" s="144">
        <v>-14569.789999999999</v>
      </c>
      <c r="I84" s="144">
        <v>-17825.48</v>
      </c>
      <c r="J84" s="144">
        <v>-38560.299999999996</v>
      </c>
      <c r="K84" s="144">
        <v>-43379.4</v>
      </c>
      <c r="L84" s="144">
        <v>-69406.074999999997</v>
      </c>
      <c r="M84" s="144">
        <v>-5438.9400000000005</v>
      </c>
      <c r="N84" s="332">
        <f>SUM(MinskningarHöjningar[[#This Row],[Minskning på basis av incitament för kommunernas digitalisering (-1,82 €/inv)]:[Minskning av pensionsstödet (-2,47 €/inv)]])</f>
        <v>-210341.20500000002</v>
      </c>
      <c r="O84" s="316">
        <v>21867</v>
      </c>
      <c r="P84" s="41">
        <v>-73467.488254898228</v>
      </c>
      <c r="Q84" s="144">
        <v>198.18</v>
      </c>
      <c r="R84" s="144">
        <v>-11689.349516808481</v>
      </c>
      <c r="S84" s="144">
        <v>352.32</v>
      </c>
      <c r="T84" s="144">
        <v>9158.4636250051317</v>
      </c>
      <c r="U84" s="144">
        <v>6165.5999999999995</v>
      </c>
      <c r="V84" s="333">
        <f>SUM(MinskningarHöjningar[[#This Row],[Kompensation för arbetsmarknadsstöd (arbetsmarknadsstöd år 2006)]:[Höjning av statsandel på grund av corona enligt invånarantal (2,80 €/inv)]])</f>
        <v>-47415.27414670158</v>
      </c>
      <c r="W84" s="331">
        <f>MinskningarHöjningar[[#This Row],[Höjningar sammanlagt]]+MinskningarHöjningar[[#This Row],[Minskningar sammanlagt]]</f>
        <v>-257756.4791467016</v>
      </c>
      <c r="X84" s="122"/>
    </row>
    <row r="85" spans="1:24" s="54" customFormat="1" x14ac:dyDescent="0.25">
      <c r="A85" s="307">
        <v>240</v>
      </c>
      <c r="B85" s="38" t="s">
        <v>53</v>
      </c>
      <c r="C85" s="144">
        <v>-37686.74</v>
      </c>
      <c r="D85" s="144">
        <v>-37686.74</v>
      </c>
      <c r="E85" s="144">
        <v>-37686.74</v>
      </c>
      <c r="F85" s="144">
        <v>-84898.7</v>
      </c>
      <c r="G85" s="144">
        <v>-1035.3500000000001</v>
      </c>
      <c r="H85" s="144">
        <v>-134125.35999999999</v>
      </c>
      <c r="I85" s="144">
        <v>-164096.32000000001</v>
      </c>
      <c r="J85" s="144">
        <v>-354975.2</v>
      </c>
      <c r="K85" s="144">
        <v>-407927.89999999997</v>
      </c>
      <c r="L85" s="144">
        <v>-1425890.5854499999</v>
      </c>
      <c r="M85" s="144">
        <v>-51146.29</v>
      </c>
      <c r="N85" s="332">
        <f>SUM(MinskningarHöjningar[[#This Row],[Minskning på basis av incitament för kommunernas digitalisering (-1,82 €/inv)]:[Minskning av pensionsstödet (-2,47 €/inv)]])</f>
        <v>-2737155.92545</v>
      </c>
      <c r="O85" s="316">
        <v>232014</v>
      </c>
      <c r="P85" s="41">
        <v>-426000.61026203632</v>
      </c>
      <c r="Q85" s="144">
        <v>1863.6299999999999</v>
      </c>
      <c r="R85" s="144">
        <v>101797.54154330323</v>
      </c>
      <c r="S85" s="144">
        <v>3313.12</v>
      </c>
      <c r="T85" s="144">
        <v>119342.11212316189</v>
      </c>
      <c r="U85" s="144">
        <v>57979.6</v>
      </c>
      <c r="V85" s="333">
        <f>SUM(MinskningarHöjningar[[#This Row],[Kompensation för arbetsmarknadsstöd (arbetsmarknadsstöd år 2006)]:[Höjning av statsandel på grund av corona enligt invånarantal (2,80 €/inv)]])</f>
        <v>90309.393404428789</v>
      </c>
      <c r="W85" s="331">
        <f>MinskningarHöjningar[[#This Row],[Höjningar sammanlagt]]+MinskningarHöjningar[[#This Row],[Minskningar sammanlagt]]</f>
        <v>-2646846.5320455711</v>
      </c>
      <c r="X85" s="122"/>
    </row>
    <row r="86" spans="1:24" s="54" customFormat="1" x14ac:dyDescent="0.25">
      <c r="A86" s="307">
        <v>241</v>
      </c>
      <c r="B86" s="38" t="s">
        <v>54</v>
      </c>
      <c r="C86" s="144">
        <v>-14703.78</v>
      </c>
      <c r="D86" s="144">
        <v>-14703.78</v>
      </c>
      <c r="E86" s="144">
        <v>-14703.78</v>
      </c>
      <c r="F86" s="144">
        <v>-33123.899999999994</v>
      </c>
      <c r="G86" s="144">
        <v>-403.95000000000005</v>
      </c>
      <c r="H86" s="144">
        <v>-52347.759999999995</v>
      </c>
      <c r="I86" s="144">
        <v>-64045.119999999995</v>
      </c>
      <c r="J86" s="144">
        <v>-138543.19999999998</v>
      </c>
      <c r="K86" s="144">
        <v>-159156.29999999999</v>
      </c>
      <c r="L86" s="144">
        <v>-198895.685</v>
      </c>
      <c r="M86" s="144">
        <v>-19955.13</v>
      </c>
      <c r="N86" s="332">
        <f>SUM(MinskningarHöjningar[[#This Row],[Minskning på basis av incitament för kommunernas digitalisering (-1,82 €/inv)]:[Minskning av pensionsstödet (-2,47 €/inv)]])</f>
        <v>-710582.38499999989</v>
      </c>
      <c r="O86" s="316">
        <v>199799</v>
      </c>
      <c r="P86" s="41">
        <v>-51259.728174732998</v>
      </c>
      <c r="Q86" s="144">
        <v>727.11</v>
      </c>
      <c r="R86" s="144">
        <v>28371.643273536101</v>
      </c>
      <c r="S86" s="144">
        <v>1292.6400000000001</v>
      </c>
      <c r="T86" s="144">
        <v>47623.987515489447</v>
      </c>
      <c r="U86" s="144">
        <v>22621.199999999997</v>
      </c>
      <c r="V86" s="333">
        <f>SUM(MinskningarHöjningar[[#This Row],[Kompensation för arbetsmarknadsstöd (arbetsmarknadsstöd år 2006)]:[Höjning av statsandel på grund av corona enligt invånarantal (2,80 €/inv)]])</f>
        <v>249175.85261429258</v>
      </c>
      <c r="W86" s="331">
        <f>MinskningarHöjningar[[#This Row],[Höjningar sammanlagt]]+MinskningarHöjningar[[#This Row],[Minskningar sammanlagt]]</f>
        <v>-461406.53238570731</v>
      </c>
      <c r="X86" s="122"/>
    </row>
    <row r="87" spans="1:24" s="54" customFormat="1" x14ac:dyDescent="0.25">
      <c r="A87" s="307">
        <v>244</v>
      </c>
      <c r="B87" s="38" t="s">
        <v>55</v>
      </c>
      <c r="C87" s="144">
        <v>-33406.1</v>
      </c>
      <c r="D87" s="144">
        <v>-33406.1</v>
      </c>
      <c r="E87" s="144">
        <v>-33406.1</v>
      </c>
      <c r="F87" s="144">
        <v>-75255.5</v>
      </c>
      <c r="G87" s="144">
        <v>-917.75</v>
      </c>
      <c r="H87" s="144">
        <v>-110645.84999999999</v>
      </c>
      <c r="I87" s="144">
        <v>-135370.19999999998</v>
      </c>
      <c r="J87" s="144">
        <v>-292834.5</v>
      </c>
      <c r="K87" s="144">
        <v>-361593.5</v>
      </c>
      <c r="L87" s="144">
        <v>-382677.14500000002</v>
      </c>
      <c r="M87" s="144">
        <v>-45336.850000000006</v>
      </c>
      <c r="N87" s="332">
        <f>SUM(MinskningarHöjningar[[#This Row],[Minskning på basis av incitament för kommunernas digitalisering (-1,82 €/inv)]:[Minskning av pensionsstödet (-2,47 €/inv)]])</f>
        <v>-1504849.5950000002</v>
      </c>
      <c r="O87" s="316">
        <v>263490</v>
      </c>
      <c r="P87" s="41">
        <v>-424852.51182803884</v>
      </c>
      <c r="Q87" s="144">
        <v>1651.95</v>
      </c>
      <c r="R87" s="144">
        <v>97870.917386140514</v>
      </c>
      <c r="S87" s="144">
        <v>2936.8</v>
      </c>
      <c r="T87" s="144">
        <v>103345.60547982523</v>
      </c>
      <c r="U87" s="144">
        <v>51394</v>
      </c>
      <c r="V87" s="333">
        <f>SUM(MinskningarHöjningar[[#This Row],[Kompensation för arbetsmarknadsstöd (arbetsmarknadsstöd år 2006)]:[Höjning av statsandel på grund av corona enligt invånarantal (2,80 €/inv)]])</f>
        <v>95836.761037926917</v>
      </c>
      <c r="W87" s="331">
        <f>MinskningarHöjningar[[#This Row],[Höjningar sammanlagt]]+MinskningarHöjningar[[#This Row],[Minskningar sammanlagt]]</f>
        <v>-1409012.8339620733</v>
      </c>
      <c r="X87" s="122"/>
    </row>
    <row r="88" spans="1:24" s="54" customFormat="1" x14ac:dyDescent="0.25">
      <c r="A88" s="307">
        <v>245</v>
      </c>
      <c r="B88" s="38" t="s">
        <v>322</v>
      </c>
      <c r="C88" s="144">
        <v>-66895.92</v>
      </c>
      <c r="D88" s="144">
        <v>-66895.92</v>
      </c>
      <c r="E88" s="144">
        <v>-66895.92</v>
      </c>
      <c r="F88" s="144">
        <v>-150699.59999999998</v>
      </c>
      <c r="G88" s="144">
        <v>-1837.8000000000002</v>
      </c>
      <c r="H88" s="144">
        <v>-224345.74</v>
      </c>
      <c r="I88" s="144">
        <v>-274476.88</v>
      </c>
      <c r="J88" s="144">
        <v>-593751.79999999993</v>
      </c>
      <c r="K88" s="144">
        <v>-724093.2</v>
      </c>
      <c r="L88" s="144">
        <v>-3746317.8320499999</v>
      </c>
      <c r="M88" s="144">
        <v>-90787.32</v>
      </c>
      <c r="N88" s="332">
        <f>SUM(MinskningarHöjningar[[#This Row],[Minskning på basis av incitament för kommunernas digitalisering (-1,82 €/inv)]:[Minskning av pensionsstödet (-2,47 €/inv)]])</f>
        <v>-6006997.9320499999</v>
      </c>
      <c r="O88" s="316">
        <v>-804283</v>
      </c>
      <c r="P88" s="41">
        <v>-443347.14522340149</v>
      </c>
      <c r="Q88" s="144">
        <v>3308.04</v>
      </c>
      <c r="R88" s="144">
        <v>-153704.06522452366</v>
      </c>
      <c r="S88" s="144">
        <v>5880.96</v>
      </c>
      <c r="T88" s="144">
        <v>224859.28097409301</v>
      </c>
      <c r="U88" s="144">
        <v>102916.79999999999</v>
      </c>
      <c r="V88" s="333">
        <f>SUM(MinskningarHöjningar[[#This Row],[Kompensation för arbetsmarknadsstöd (arbetsmarknadsstöd år 2006)]:[Höjning av statsandel på grund av corona enligt invånarantal (2,80 €/inv)]])</f>
        <v>-1064369.1294738322</v>
      </c>
      <c r="W88" s="331">
        <f>MinskningarHöjningar[[#This Row],[Höjningar sammanlagt]]+MinskningarHöjningar[[#This Row],[Minskningar sammanlagt]]</f>
        <v>-7071367.0615238324</v>
      </c>
      <c r="X88" s="122"/>
    </row>
    <row r="89" spans="1:24" s="54" customFormat="1" x14ac:dyDescent="0.25">
      <c r="A89" s="307">
        <v>249</v>
      </c>
      <c r="B89" s="38" t="s">
        <v>56</v>
      </c>
      <c r="C89" s="144">
        <v>-17481.100000000002</v>
      </c>
      <c r="D89" s="144">
        <v>-17481.100000000002</v>
      </c>
      <c r="E89" s="144">
        <v>-17481.100000000002</v>
      </c>
      <c r="F89" s="144">
        <v>-39380.5</v>
      </c>
      <c r="G89" s="144">
        <v>-480.25</v>
      </c>
      <c r="H89" s="144">
        <v>-62588.89</v>
      </c>
      <c r="I89" s="144">
        <v>-76574.679999999993</v>
      </c>
      <c r="J89" s="144">
        <v>-165647.29999999999</v>
      </c>
      <c r="K89" s="144">
        <v>-189218.5</v>
      </c>
      <c r="L89" s="144">
        <v>-430818.39</v>
      </c>
      <c r="M89" s="144">
        <v>-23724.350000000002</v>
      </c>
      <c r="N89" s="332">
        <f>SUM(MinskningarHöjningar[[#This Row],[Minskning på basis av incitament för kommunernas digitalisering (-1,82 €/inv)]:[Minskning av pensionsstödet (-2,47 €/inv)]])</f>
        <v>-1040876.1599999999</v>
      </c>
      <c r="O89" s="316">
        <v>189982</v>
      </c>
      <c r="P89" s="41">
        <v>817469.7983167842</v>
      </c>
      <c r="Q89" s="144">
        <v>864.44999999999993</v>
      </c>
      <c r="R89" s="144">
        <v>11363.020061339732</v>
      </c>
      <c r="S89" s="144">
        <v>1536.8</v>
      </c>
      <c r="T89" s="144">
        <v>48094.794472565263</v>
      </c>
      <c r="U89" s="144">
        <v>26894</v>
      </c>
      <c r="V89" s="333">
        <f>SUM(MinskningarHöjningar[[#This Row],[Kompensation för arbetsmarknadsstöd (arbetsmarknadsstöd år 2006)]:[Höjning av statsandel på grund av corona enligt invånarantal (2,80 €/inv)]])</f>
        <v>1096204.8628506891</v>
      </c>
      <c r="W89" s="331">
        <f>MinskningarHöjningar[[#This Row],[Höjningar sammanlagt]]+MinskningarHöjningar[[#This Row],[Minskningar sammanlagt]]</f>
        <v>55328.70285068918</v>
      </c>
      <c r="X89" s="122"/>
    </row>
    <row r="90" spans="1:24" s="54" customFormat="1" x14ac:dyDescent="0.25">
      <c r="A90" s="307">
        <v>250</v>
      </c>
      <c r="B90" s="38" t="s">
        <v>57</v>
      </c>
      <c r="C90" s="144">
        <v>-3394.3</v>
      </c>
      <c r="D90" s="144">
        <v>-3394.3</v>
      </c>
      <c r="E90" s="144">
        <v>-3394.3</v>
      </c>
      <c r="F90" s="144">
        <v>-7646.4999999999991</v>
      </c>
      <c r="G90" s="144">
        <v>-93.25</v>
      </c>
      <c r="H90" s="144">
        <v>-12411.769999999999</v>
      </c>
      <c r="I90" s="144">
        <v>-15185.24</v>
      </c>
      <c r="J90" s="144">
        <v>-32848.9</v>
      </c>
      <c r="K90" s="144">
        <v>-36740.5</v>
      </c>
      <c r="L90" s="144">
        <v>-42631.03</v>
      </c>
      <c r="M90" s="144">
        <v>-4606.55</v>
      </c>
      <c r="N90" s="332">
        <f>SUM(MinskningarHöjningar[[#This Row],[Minskning på basis av incitament för kommunernas digitalisering (-1,82 €/inv)]:[Minskning av pensionsstödet (-2,47 €/inv)]])</f>
        <v>-162346.63999999998</v>
      </c>
      <c r="O90" s="316">
        <v>-6236</v>
      </c>
      <c r="P90" s="41">
        <v>82427.222363145091</v>
      </c>
      <c r="Q90" s="144">
        <v>167.85</v>
      </c>
      <c r="R90" s="144">
        <v>-8920.7782128857161</v>
      </c>
      <c r="S90" s="144">
        <v>298.40000000000003</v>
      </c>
      <c r="T90" s="144">
        <v>7192.2675161077741</v>
      </c>
      <c r="U90" s="144">
        <v>5222</v>
      </c>
      <c r="V90" s="333">
        <f>SUM(MinskningarHöjningar[[#This Row],[Kompensation för arbetsmarknadsstöd (arbetsmarknadsstöd år 2006)]:[Höjning av statsandel på grund av corona enligt invånarantal (2,80 €/inv)]])</f>
        <v>80150.961666367148</v>
      </c>
      <c r="W90" s="331">
        <f>MinskningarHöjningar[[#This Row],[Höjningar sammanlagt]]+MinskningarHöjningar[[#This Row],[Minskningar sammanlagt]]</f>
        <v>-82195.678333632837</v>
      </c>
      <c r="X90" s="122"/>
    </row>
    <row r="91" spans="1:24" s="54" customFormat="1" x14ac:dyDescent="0.25">
      <c r="A91" s="307">
        <v>256</v>
      </c>
      <c r="B91" s="38" t="s">
        <v>58</v>
      </c>
      <c r="C91" s="144">
        <v>-2948.4</v>
      </c>
      <c r="D91" s="144">
        <v>-2948.4</v>
      </c>
      <c r="E91" s="144">
        <v>-2948.4</v>
      </c>
      <c r="F91" s="144">
        <v>-6641.9999999999991</v>
      </c>
      <c r="G91" s="144">
        <v>-81</v>
      </c>
      <c r="H91" s="144">
        <v>-10449.359999999999</v>
      </c>
      <c r="I91" s="144">
        <v>-12784.32</v>
      </c>
      <c r="J91" s="144">
        <v>-27655.199999999997</v>
      </c>
      <c r="K91" s="144">
        <v>-31914</v>
      </c>
      <c r="L91" s="144">
        <v>-32540.36</v>
      </c>
      <c r="M91" s="144">
        <v>-4001.4</v>
      </c>
      <c r="N91" s="332">
        <f>SUM(MinskningarHöjningar[[#This Row],[Minskning på basis av incitament för kommunernas digitalisering (-1,82 €/inv)]:[Minskning av pensionsstödet (-2,47 €/inv)]])</f>
        <v>-134912.84</v>
      </c>
      <c r="O91" s="316">
        <v>96914</v>
      </c>
      <c r="P91" s="41">
        <v>7985.6874549118802</v>
      </c>
      <c r="Q91" s="144">
        <v>145.79999999999998</v>
      </c>
      <c r="R91" s="144">
        <v>-13799.397084791897</v>
      </c>
      <c r="S91" s="144">
        <v>259.2</v>
      </c>
      <c r="T91" s="144">
        <v>6031.1596109053144</v>
      </c>
      <c r="U91" s="144">
        <v>4536</v>
      </c>
      <c r="V91" s="333">
        <f>SUM(MinskningarHöjningar[[#This Row],[Kompensation för arbetsmarknadsstöd (arbetsmarknadsstöd år 2006)]:[Höjning av statsandel på grund av corona enligt invånarantal (2,80 €/inv)]])</f>
        <v>102072.4499810253</v>
      </c>
      <c r="W91" s="331">
        <f>MinskningarHöjningar[[#This Row],[Höjningar sammanlagt]]+MinskningarHöjningar[[#This Row],[Minskningar sammanlagt]]</f>
        <v>-32840.390018974693</v>
      </c>
      <c r="X91" s="122"/>
    </row>
    <row r="92" spans="1:24" s="54" customFormat="1" x14ac:dyDescent="0.25">
      <c r="A92" s="307">
        <v>257</v>
      </c>
      <c r="B92" s="38" t="s">
        <v>323</v>
      </c>
      <c r="C92" s="144">
        <v>-72046.52</v>
      </c>
      <c r="D92" s="144">
        <v>-72046.52</v>
      </c>
      <c r="E92" s="144">
        <v>-72046.52</v>
      </c>
      <c r="F92" s="144">
        <v>-162302.59999999998</v>
      </c>
      <c r="G92" s="144">
        <v>-1979.3000000000002</v>
      </c>
      <c r="H92" s="144">
        <v>-247162.69999999998</v>
      </c>
      <c r="I92" s="144">
        <v>-302392.39999999997</v>
      </c>
      <c r="J92" s="144">
        <v>-654139</v>
      </c>
      <c r="K92" s="144">
        <v>-779844.2</v>
      </c>
      <c r="L92" s="144">
        <v>-2333617.7389500001</v>
      </c>
      <c r="M92" s="144">
        <v>-97777.420000000013</v>
      </c>
      <c r="N92" s="332">
        <f>SUM(MinskningarHöjningar[[#This Row],[Minskning på basis av incitament för kommunernas digitalisering (-1,82 €/inv)]:[Minskning av pensionsstödet (-2,47 €/inv)]])</f>
        <v>-4795354.9189499998</v>
      </c>
      <c r="O92" s="316">
        <v>95527</v>
      </c>
      <c r="P92" s="41">
        <v>-115756.35312727839</v>
      </c>
      <c r="Q92" s="144">
        <v>3562.74</v>
      </c>
      <c r="R92" s="144">
        <v>-88794.180986083287</v>
      </c>
      <c r="S92" s="144">
        <v>6333.76</v>
      </c>
      <c r="T92" s="144">
        <v>282432.88648828137</v>
      </c>
      <c r="U92" s="144">
        <v>110840.79999999999</v>
      </c>
      <c r="V92" s="333">
        <f>SUM(MinskningarHöjningar[[#This Row],[Kompensation för arbetsmarknadsstöd (arbetsmarknadsstöd år 2006)]:[Höjning av statsandel på grund av corona enligt invånarantal (2,80 €/inv)]])</f>
        <v>294146.65237491968</v>
      </c>
      <c r="W92" s="331">
        <f>MinskningarHöjningar[[#This Row],[Höjningar sammanlagt]]+MinskningarHöjningar[[#This Row],[Minskningar sammanlagt]]</f>
        <v>-4501208.2665750803</v>
      </c>
      <c r="X92" s="122"/>
    </row>
    <row r="93" spans="1:24" s="54" customFormat="1" x14ac:dyDescent="0.25">
      <c r="A93" s="307">
        <v>260</v>
      </c>
      <c r="B93" s="38" t="s">
        <v>59</v>
      </c>
      <c r="C93" s="144">
        <v>-18447.52</v>
      </c>
      <c r="D93" s="144">
        <v>-18447.52</v>
      </c>
      <c r="E93" s="144">
        <v>-18447.52</v>
      </c>
      <c r="F93" s="144">
        <v>-41557.599999999999</v>
      </c>
      <c r="G93" s="144">
        <v>-506.8</v>
      </c>
      <c r="H93" s="144">
        <v>-66166.659999999989</v>
      </c>
      <c r="I93" s="144">
        <v>-80951.92</v>
      </c>
      <c r="J93" s="144">
        <v>-175116.19999999998</v>
      </c>
      <c r="K93" s="144">
        <v>-199679.19999999998</v>
      </c>
      <c r="L93" s="144">
        <v>-347227.4325</v>
      </c>
      <c r="M93" s="144">
        <v>-25035.920000000002</v>
      </c>
      <c r="N93" s="332">
        <f>SUM(MinskningarHöjningar[[#This Row],[Minskning på basis av incitament för kommunernas digitalisering (-1,82 €/inv)]:[Minskning av pensionsstödet (-2,47 €/inv)]])</f>
        <v>-991584.29249999998</v>
      </c>
      <c r="O93" s="316">
        <v>489326</v>
      </c>
      <c r="P93" s="41">
        <v>-56715.478827808052</v>
      </c>
      <c r="Q93" s="144">
        <v>912.24</v>
      </c>
      <c r="R93" s="144">
        <v>67024.574248036442</v>
      </c>
      <c r="S93" s="144">
        <v>1621.76</v>
      </c>
      <c r="T93" s="144">
        <v>43529.599162027676</v>
      </c>
      <c r="U93" s="144">
        <v>28380.799999999999</v>
      </c>
      <c r="V93" s="333">
        <f>SUM(MinskningarHöjningar[[#This Row],[Kompensation för arbetsmarknadsstöd (arbetsmarknadsstöd år 2006)]:[Höjning av statsandel på grund av corona enligt invånarantal (2,80 €/inv)]])</f>
        <v>574079.49458225607</v>
      </c>
      <c r="W93" s="331">
        <f>MinskningarHöjningar[[#This Row],[Höjningar sammanlagt]]+MinskningarHöjningar[[#This Row],[Minskningar sammanlagt]]</f>
        <v>-417504.79791774391</v>
      </c>
      <c r="X93" s="122"/>
    </row>
    <row r="94" spans="1:24" s="54" customFormat="1" x14ac:dyDescent="0.25">
      <c r="A94" s="307">
        <v>261</v>
      </c>
      <c r="B94" s="38" t="s">
        <v>60</v>
      </c>
      <c r="C94" s="144">
        <v>-11744.460000000001</v>
      </c>
      <c r="D94" s="144">
        <v>-11744.460000000001</v>
      </c>
      <c r="E94" s="144">
        <v>-11744.460000000001</v>
      </c>
      <c r="F94" s="144">
        <v>-26457.3</v>
      </c>
      <c r="G94" s="144">
        <v>-322.65000000000003</v>
      </c>
      <c r="H94" s="144">
        <v>-40516.509999999995</v>
      </c>
      <c r="I94" s="144">
        <v>-49570.119999999995</v>
      </c>
      <c r="J94" s="144">
        <v>-107230.7</v>
      </c>
      <c r="K94" s="144">
        <v>-127124.09999999999</v>
      </c>
      <c r="L94" s="144">
        <v>-104543.8875</v>
      </c>
      <c r="M94" s="144">
        <v>-15938.910000000002</v>
      </c>
      <c r="N94" s="332">
        <f>SUM(MinskningarHöjningar[[#This Row],[Minskning på basis av incitament för kommunernas digitalisering (-1,82 €/inv)]:[Minskning av pensionsstödet (-2,47 €/inv)]])</f>
        <v>-506937.55749999994</v>
      </c>
      <c r="O94" s="316">
        <v>76130</v>
      </c>
      <c r="P94" s="41">
        <v>194464.53024873324</v>
      </c>
      <c r="Q94" s="144">
        <v>580.77</v>
      </c>
      <c r="R94" s="144">
        <v>-86801.593325128444</v>
      </c>
      <c r="S94" s="144">
        <v>1032.48</v>
      </c>
      <c r="T94" s="144">
        <v>31740.264468790436</v>
      </c>
      <c r="U94" s="144">
        <v>18068.399999999998</v>
      </c>
      <c r="V94" s="333">
        <f>SUM(MinskningarHöjningar[[#This Row],[Kompensation för arbetsmarknadsstöd (arbetsmarknadsstöd år 2006)]:[Höjning av statsandel på grund av corona enligt invånarantal (2,80 €/inv)]])</f>
        <v>235214.85139239527</v>
      </c>
      <c r="W94" s="331">
        <f>MinskningarHöjningar[[#This Row],[Höjningar sammanlagt]]+MinskningarHöjningar[[#This Row],[Minskningar sammanlagt]]</f>
        <v>-271722.70610760467</v>
      </c>
      <c r="X94" s="122"/>
    </row>
    <row r="95" spans="1:24" s="54" customFormat="1" x14ac:dyDescent="0.25">
      <c r="A95" s="307">
        <v>263</v>
      </c>
      <c r="B95" s="38" t="s">
        <v>61</v>
      </c>
      <c r="C95" s="144">
        <v>-14556.36</v>
      </c>
      <c r="D95" s="144">
        <v>-14556.36</v>
      </c>
      <c r="E95" s="144">
        <v>-14556.36</v>
      </c>
      <c r="F95" s="144">
        <v>-32791.799999999996</v>
      </c>
      <c r="G95" s="144">
        <v>-399.90000000000003</v>
      </c>
      <c r="H95" s="144">
        <v>-52265.729999999996</v>
      </c>
      <c r="I95" s="144">
        <v>-63944.759999999995</v>
      </c>
      <c r="J95" s="144">
        <v>-138326.1</v>
      </c>
      <c r="K95" s="144">
        <v>-157560.6</v>
      </c>
      <c r="L95" s="144">
        <v>-287068.27500000002</v>
      </c>
      <c r="M95" s="144">
        <v>-19755.060000000001</v>
      </c>
      <c r="N95" s="332">
        <f>SUM(MinskningarHöjningar[[#This Row],[Minskning på basis av incitament för kommunernas digitalisering (-1,82 €/inv)]:[Minskning av pensionsstödet (-2,47 €/inv)]])</f>
        <v>-795781.30500000005</v>
      </c>
      <c r="O95" s="316">
        <v>232429</v>
      </c>
      <c r="P95" s="41">
        <v>168045.4978406094</v>
      </c>
      <c r="Q95" s="144">
        <v>719.81999999999994</v>
      </c>
      <c r="R95" s="144">
        <v>42870.601252011533</v>
      </c>
      <c r="S95" s="144">
        <v>1279.68</v>
      </c>
      <c r="T95" s="144">
        <v>33214.892105015759</v>
      </c>
      <c r="U95" s="144">
        <v>22394.399999999998</v>
      </c>
      <c r="V95" s="333">
        <f>SUM(MinskningarHöjningar[[#This Row],[Kompensation för arbetsmarknadsstöd (arbetsmarknadsstöd år 2006)]:[Höjning av statsandel på grund av corona enligt invånarantal (2,80 €/inv)]])</f>
        <v>500953.89119763672</v>
      </c>
      <c r="W95" s="331">
        <f>MinskningarHöjningar[[#This Row],[Höjningar sammanlagt]]+MinskningarHöjningar[[#This Row],[Minskningar sammanlagt]]</f>
        <v>-294827.41380236333</v>
      </c>
      <c r="X95" s="122"/>
    </row>
    <row r="96" spans="1:24" s="54" customFormat="1" x14ac:dyDescent="0.25">
      <c r="A96" s="307">
        <v>265</v>
      </c>
      <c r="B96" s="38" t="s">
        <v>62</v>
      </c>
      <c r="C96" s="144">
        <v>-1994.72</v>
      </c>
      <c r="D96" s="144">
        <v>-1994.72</v>
      </c>
      <c r="E96" s="144">
        <v>-1994.72</v>
      </c>
      <c r="F96" s="144">
        <v>-4493.5999999999995</v>
      </c>
      <c r="G96" s="144">
        <v>-54.800000000000004</v>
      </c>
      <c r="H96" s="144">
        <v>-7142.9199999999992</v>
      </c>
      <c r="I96" s="144">
        <v>-8739.0399999999991</v>
      </c>
      <c r="J96" s="144">
        <v>-18904.399999999998</v>
      </c>
      <c r="K96" s="144">
        <v>-21591.200000000001</v>
      </c>
      <c r="L96" s="144">
        <v>-32676.560000000001</v>
      </c>
      <c r="M96" s="144">
        <v>-2707.1200000000003</v>
      </c>
      <c r="N96" s="332">
        <f>SUM(MinskningarHöjningar[[#This Row],[Minskning på basis av incitament för kommunernas digitalisering (-1,82 €/inv)]:[Minskning av pensionsstödet (-2,47 €/inv)]])</f>
        <v>-102293.79999999999</v>
      </c>
      <c r="O96" s="316">
        <v>43455</v>
      </c>
      <c r="P96" s="41">
        <v>8762.558215379715</v>
      </c>
      <c r="Q96" s="144">
        <v>98.64</v>
      </c>
      <c r="R96" s="144">
        <v>-8656.9930003537011</v>
      </c>
      <c r="S96" s="144">
        <v>175.36</v>
      </c>
      <c r="T96" s="144">
        <v>3930.5270104517008</v>
      </c>
      <c r="U96" s="144">
        <v>3068.7999999999997</v>
      </c>
      <c r="V96" s="333">
        <f>SUM(MinskningarHöjningar[[#This Row],[Kompensation för arbetsmarknadsstöd (arbetsmarknadsstöd år 2006)]:[Höjning av statsandel på grund av corona enligt invånarantal (2,80 €/inv)]])</f>
        <v>50833.892225477721</v>
      </c>
      <c r="W96" s="331">
        <f>MinskningarHöjningar[[#This Row],[Höjningar sammanlagt]]+MinskningarHöjningar[[#This Row],[Minskningar sammanlagt]]</f>
        <v>-51459.907774522268</v>
      </c>
      <c r="X96" s="122"/>
    </row>
    <row r="97" spans="1:24" s="54" customFormat="1" x14ac:dyDescent="0.25">
      <c r="A97" s="307">
        <v>271</v>
      </c>
      <c r="B97" s="38" t="s">
        <v>324</v>
      </c>
      <c r="C97" s="144">
        <v>-12927.460000000001</v>
      </c>
      <c r="D97" s="144">
        <v>-12927.460000000001</v>
      </c>
      <c r="E97" s="144">
        <v>-12927.460000000001</v>
      </c>
      <c r="F97" s="144">
        <v>-29122.3</v>
      </c>
      <c r="G97" s="144">
        <v>-355.15000000000003</v>
      </c>
      <c r="H97" s="144">
        <v>-46574.11</v>
      </c>
      <c r="I97" s="144">
        <v>-56981.32</v>
      </c>
      <c r="J97" s="144">
        <v>-123262.7</v>
      </c>
      <c r="K97" s="144">
        <v>-139929.1</v>
      </c>
      <c r="L97" s="144">
        <v>-277238.76500000001</v>
      </c>
      <c r="M97" s="144">
        <v>-17544.41</v>
      </c>
      <c r="N97" s="332">
        <f>SUM(MinskningarHöjningar[[#This Row],[Minskning på basis av incitament för kommunernas digitalisering (-1,82 €/inv)]:[Minskning av pensionsstödet (-2,47 €/inv)]])</f>
        <v>-729790.2350000001</v>
      </c>
      <c r="O97" s="316">
        <v>41830</v>
      </c>
      <c r="P97" s="41">
        <v>-17435.946478638798</v>
      </c>
      <c r="Q97" s="144">
        <v>639.27</v>
      </c>
      <c r="R97" s="144">
        <v>29544.070012153243</v>
      </c>
      <c r="S97" s="144">
        <v>1136.48</v>
      </c>
      <c r="T97" s="144">
        <v>35475.290059376726</v>
      </c>
      <c r="U97" s="144">
        <v>19888.399999999998</v>
      </c>
      <c r="V97" s="333">
        <f>SUM(MinskningarHöjningar[[#This Row],[Kompensation för arbetsmarknadsstöd (arbetsmarknadsstöd år 2006)]:[Höjning av statsandel på grund av corona enligt invånarantal (2,80 €/inv)]])</f>
        <v>111077.56359289118</v>
      </c>
      <c r="W97" s="331">
        <f>MinskningarHöjningar[[#This Row],[Höjningar sammanlagt]]+MinskningarHöjningar[[#This Row],[Minskningar sammanlagt]]</f>
        <v>-618712.67140710889</v>
      </c>
      <c r="X97" s="122"/>
    </row>
    <row r="98" spans="1:24" s="54" customFormat="1" x14ac:dyDescent="0.25">
      <c r="A98" s="307">
        <v>272</v>
      </c>
      <c r="B98" s="38" t="s">
        <v>325</v>
      </c>
      <c r="C98" s="144">
        <v>-86779.42</v>
      </c>
      <c r="D98" s="144">
        <v>-86779.42</v>
      </c>
      <c r="E98" s="144">
        <v>-86779.42</v>
      </c>
      <c r="F98" s="144">
        <v>-195492.09999999998</v>
      </c>
      <c r="G98" s="144">
        <v>-2384.0500000000002</v>
      </c>
      <c r="H98" s="144">
        <v>-301132.13</v>
      </c>
      <c r="I98" s="144">
        <v>-368421.56</v>
      </c>
      <c r="J98" s="144">
        <v>-796974.1</v>
      </c>
      <c r="K98" s="144">
        <v>-939315.7</v>
      </c>
      <c r="L98" s="144">
        <v>-1624018.9792500001</v>
      </c>
      <c r="M98" s="144">
        <v>-117772.07</v>
      </c>
      <c r="N98" s="332">
        <f>SUM(MinskningarHöjningar[[#This Row],[Minskning på basis av incitament för kommunernas digitalisering (-1,82 €/inv)]:[Minskning av pensionsstödet (-2,47 €/inv)]])</f>
        <v>-4605848.9492500005</v>
      </c>
      <c r="O98" s="316">
        <v>1459983</v>
      </c>
      <c r="P98" s="41">
        <v>193897.22869046032</v>
      </c>
      <c r="Q98" s="144">
        <v>4291.29</v>
      </c>
      <c r="R98" s="144">
        <v>-195665.77443768759</v>
      </c>
      <c r="S98" s="144">
        <v>7628.96</v>
      </c>
      <c r="T98" s="144">
        <v>256116.3322901775</v>
      </c>
      <c r="U98" s="144">
        <v>133506.79999999999</v>
      </c>
      <c r="V98" s="333">
        <f>SUM(MinskningarHöjningar[[#This Row],[Kompensation för arbetsmarknadsstöd (arbetsmarknadsstöd år 2006)]:[Höjning av statsandel på grund av corona enligt invånarantal (2,80 €/inv)]])</f>
        <v>1859757.8365429502</v>
      </c>
      <c r="W98" s="331">
        <f>MinskningarHöjningar[[#This Row],[Höjningar sammanlagt]]+MinskningarHöjningar[[#This Row],[Minskningar sammanlagt]]</f>
        <v>-2746091.1127070505</v>
      </c>
      <c r="X98" s="122"/>
    </row>
    <row r="99" spans="1:24" s="54" customFormat="1" x14ac:dyDescent="0.25">
      <c r="A99" s="307">
        <v>273</v>
      </c>
      <c r="B99" s="38" t="s">
        <v>63</v>
      </c>
      <c r="C99" s="144">
        <v>-6999.72</v>
      </c>
      <c r="D99" s="144">
        <v>-6999.72</v>
      </c>
      <c r="E99" s="144">
        <v>-6999.72</v>
      </c>
      <c r="F99" s="144">
        <v>-15768.599999999999</v>
      </c>
      <c r="G99" s="144">
        <v>-192.3</v>
      </c>
      <c r="H99" s="144">
        <v>-24318.739999999998</v>
      </c>
      <c r="I99" s="144">
        <v>-29752.879999999997</v>
      </c>
      <c r="J99" s="144">
        <v>-64361.799999999996</v>
      </c>
      <c r="K99" s="144">
        <v>-75766.2</v>
      </c>
      <c r="L99" s="144">
        <v>-56768.86</v>
      </c>
      <c r="M99" s="144">
        <v>-9499.6200000000008</v>
      </c>
      <c r="N99" s="332">
        <f>SUM(MinskningarHöjningar[[#This Row],[Minskning på basis av incitament för kommunernas digitalisering (-1,82 €/inv)]:[Minskning av pensionsstödet (-2,47 €/inv)]])</f>
        <v>-297428.15999999997</v>
      </c>
      <c r="O99" s="316">
        <v>-16074</v>
      </c>
      <c r="P99" s="41">
        <v>159790.83063413762</v>
      </c>
      <c r="Q99" s="144">
        <v>346.14</v>
      </c>
      <c r="R99" s="144">
        <v>3967.8709573483357</v>
      </c>
      <c r="S99" s="144">
        <v>615.36</v>
      </c>
      <c r="T99" s="144">
        <v>16957.513113566692</v>
      </c>
      <c r="U99" s="144">
        <v>10768.8</v>
      </c>
      <c r="V99" s="333">
        <f>SUM(MinskningarHöjningar[[#This Row],[Kompensation för arbetsmarknadsstöd (arbetsmarknadsstöd år 2006)]:[Höjning av statsandel på grund av corona enligt invånarantal (2,80 €/inv)]])</f>
        <v>176372.51470505263</v>
      </c>
      <c r="W99" s="331">
        <f>MinskningarHöjningar[[#This Row],[Höjningar sammanlagt]]+MinskningarHöjningar[[#This Row],[Minskningar sammanlagt]]</f>
        <v>-121055.64529494735</v>
      </c>
      <c r="X99" s="122"/>
    </row>
    <row r="100" spans="1:24" s="54" customFormat="1" x14ac:dyDescent="0.25">
      <c r="A100" s="307">
        <v>275</v>
      </c>
      <c r="B100" s="38" t="s">
        <v>64</v>
      </c>
      <c r="C100" s="144">
        <v>-4781.1400000000003</v>
      </c>
      <c r="D100" s="144">
        <v>-4781.1400000000003</v>
      </c>
      <c r="E100" s="144">
        <v>-4781.1400000000003</v>
      </c>
      <c r="F100" s="144">
        <v>-10770.699999999999</v>
      </c>
      <c r="G100" s="144">
        <v>-131.35</v>
      </c>
      <c r="H100" s="144">
        <v>-17339.879999999997</v>
      </c>
      <c r="I100" s="144">
        <v>-21214.559999999998</v>
      </c>
      <c r="J100" s="144">
        <v>-45891.6</v>
      </c>
      <c r="K100" s="144">
        <v>-51751.9</v>
      </c>
      <c r="L100" s="144">
        <v>-61929.21</v>
      </c>
      <c r="M100" s="144">
        <v>-6488.6900000000005</v>
      </c>
      <c r="N100" s="332">
        <f>SUM(MinskningarHöjningar[[#This Row],[Minskning på basis av incitament för kommunernas digitalisering (-1,82 €/inv)]:[Minskning av pensionsstödet (-2,47 €/inv)]])</f>
        <v>-229861.31</v>
      </c>
      <c r="O100" s="316">
        <v>78006</v>
      </c>
      <c r="P100" s="41">
        <v>212913.65034567937</v>
      </c>
      <c r="Q100" s="144">
        <v>236.42999999999998</v>
      </c>
      <c r="R100" s="144">
        <v>4920.1654554972738</v>
      </c>
      <c r="S100" s="144">
        <v>420.32</v>
      </c>
      <c r="T100" s="144">
        <v>11709.471461731266</v>
      </c>
      <c r="U100" s="144">
        <v>7355.5999999999995</v>
      </c>
      <c r="V100" s="333">
        <f>SUM(MinskningarHöjningar[[#This Row],[Kompensation för arbetsmarknadsstöd (arbetsmarknadsstöd år 2006)]:[Höjning av statsandel på grund av corona enligt invånarantal (2,80 €/inv)]])</f>
        <v>315561.63726290787</v>
      </c>
      <c r="W100" s="331">
        <f>MinskningarHöjningar[[#This Row],[Höjningar sammanlagt]]+MinskningarHöjningar[[#This Row],[Minskningar sammanlagt]]</f>
        <v>85700.327262907871</v>
      </c>
      <c r="X100" s="122"/>
    </row>
    <row r="101" spans="1:24" s="54" customFormat="1" x14ac:dyDescent="0.25">
      <c r="A101" s="307">
        <v>276</v>
      </c>
      <c r="B101" s="38" t="s">
        <v>65</v>
      </c>
      <c r="C101" s="144">
        <v>-26974.22</v>
      </c>
      <c r="D101" s="144">
        <v>-26974.22</v>
      </c>
      <c r="E101" s="144">
        <v>-26974.22</v>
      </c>
      <c r="F101" s="144">
        <v>-60766.099999999991</v>
      </c>
      <c r="G101" s="144">
        <v>-741.05000000000007</v>
      </c>
      <c r="H101" s="144">
        <v>-93577.299999999988</v>
      </c>
      <c r="I101" s="144">
        <v>-114487.59999999999</v>
      </c>
      <c r="J101" s="144">
        <v>-247661</v>
      </c>
      <c r="K101" s="144">
        <v>-291973.7</v>
      </c>
      <c r="L101" s="144">
        <v>-510339.83399999997</v>
      </c>
      <c r="M101" s="144">
        <v>-36607.870000000003</v>
      </c>
      <c r="N101" s="332">
        <f>SUM(MinskningarHöjningar[[#This Row],[Minskning på basis av incitament för kommunernas digitalisering (-1,82 €/inv)]:[Minskning av pensionsstödet (-2,47 €/inv)]])</f>
        <v>-1437077.1140000001</v>
      </c>
      <c r="O101" s="316">
        <v>96865</v>
      </c>
      <c r="P101" s="41">
        <v>-31189.175071258098</v>
      </c>
      <c r="Q101" s="144">
        <v>1333.8899999999999</v>
      </c>
      <c r="R101" s="144">
        <v>74923.860913166514</v>
      </c>
      <c r="S101" s="144">
        <v>2371.36</v>
      </c>
      <c r="T101" s="144">
        <v>75287.621213654245</v>
      </c>
      <c r="U101" s="144">
        <v>41498.799999999996</v>
      </c>
      <c r="V101" s="333">
        <f>SUM(MinskningarHöjningar[[#This Row],[Kompensation för arbetsmarknadsstöd (arbetsmarknadsstöd år 2006)]:[Höjning av statsandel på grund av corona enligt invånarantal (2,80 €/inv)]])</f>
        <v>261091.35705556261</v>
      </c>
      <c r="W101" s="331">
        <f>MinskningarHöjningar[[#This Row],[Höjningar sammanlagt]]+MinskningarHöjningar[[#This Row],[Minskningar sammanlagt]]</f>
        <v>-1175985.7569444375</v>
      </c>
      <c r="X101" s="122"/>
    </row>
    <row r="102" spans="1:24" s="54" customFormat="1" x14ac:dyDescent="0.25">
      <c r="A102" s="307">
        <v>280</v>
      </c>
      <c r="B102" s="38" t="s">
        <v>66</v>
      </c>
      <c r="C102" s="144">
        <v>-3780.1400000000003</v>
      </c>
      <c r="D102" s="144">
        <v>-3780.1400000000003</v>
      </c>
      <c r="E102" s="144">
        <v>-3780.1400000000003</v>
      </c>
      <c r="F102" s="144">
        <v>-8515.6999999999989</v>
      </c>
      <c r="G102" s="144">
        <v>-103.85000000000001</v>
      </c>
      <c r="H102" s="144">
        <v>-13591.74</v>
      </c>
      <c r="I102" s="144">
        <v>-16628.88</v>
      </c>
      <c r="J102" s="144">
        <v>-35971.799999999996</v>
      </c>
      <c r="K102" s="144">
        <v>-40916.9</v>
      </c>
      <c r="L102" s="144">
        <v>-28767.619900000002</v>
      </c>
      <c r="M102" s="144">
        <v>-5130.1900000000005</v>
      </c>
      <c r="N102" s="332">
        <f>SUM(MinskningarHöjningar[[#This Row],[Minskning på basis av incitament för kommunernas digitalisering (-1,82 €/inv)]:[Minskning av pensionsstödet (-2,47 €/inv)]])</f>
        <v>-160967.09989999997</v>
      </c>
      <c r="O102" s="316">
        <v>-47819</v>
      </c>
      <c r="P102" s="41">
        <v>307910.79896049667</v>
      </c>
      <c r="Q102" s="144">
        <v>186.93</v>
      </c>
      <c r="R102" s="144">
        <v>-33676.144296082806</v>
      </c>
      <c r="S102" s="144">
        <v>332.32</v>
      </c>
      <c r="T102" s="144">
        <v>8548.4381518756236</v>
      </c>
      <c r="U102" s="144">
        <v>5815.5999999999995</v>
      </c>
      <c r="V102" s="333">
        <f>SUM(MinskningarHöjningar[[#This Row],[Kompensation för arbetsmarknadsstöd (arbetsmarknadsstöd år 2006)]:[Höjning av statsandel på grund av corona enligt invånarantal (2,80 €/inv)]])</f>
        <v>241298.94281628949</v>
      </c>
      <c r="W102" s="331">
        <f>MinskningarHöjningar[[#This Row],[Höjningar sammanlagt]]+MinskningarHöjningar[[#This Row],[Minskningar sammanlagt]]</f>
        <v>80331.842916289519</v>
      </c>
      <c r="X102" s="122"/>
    </row>
    <row r="103" spans="1:24" s="54" customFormat="1" x14ac:dyDescent="0.25">
      <c r="A103" s="307">
        <v>284</v>
      </c>
      <c r="B103" s="38" t="s">
        <v>67</v>
      </c>
      <c r="C103" s="144">
        <v>-4200.5600000000004</v>
      </c>
      <c r="D103" s="144">
        <v>-4200.5600000000004</v>
      </c>
      <c r="E103" s="144">
        <v>-4200.5600000000004</v>
      </c>
      <c r="F103" s="144">
        <v>-9462.7999999999993</v>
      </c>
      <c r="G103" s="144">
        <v>-115.4</v>
      </c>
      <c r="H103" s="144">
        <v>-14885.289999999999</v>
      </c>
      <c r="I103" s="144">
        <v>-18211.48</v>
      </c>
      <c r="J103" s="144">
        <v>-39395.299999999996</v>
      </c>
      <c r="K103" s="144">
        <v>-45467.6</v>
      </c>
      <c r="L103" s="144">
        <v>-60806.695</v>
      </c>
      <c r="M103" s="144">
        <v>-5700.76</v>
      </c>
      <c r="N103" s="332">
        <f>SUM(MinskningarHöjningar[[#This Row],[Minskning på basis av incitament för kommunernas digitalisering (-1,82 €/inv)]:[Minskning av pensionsstödet (-2,47 €/inv)]])</f>
        <v>-206647.005</v>
      </c>
      <c r="O103" s="316">
        <v>-58672</v>
      </c>
      <c r="P103" s="41">
        <v>240131.28113703616</v>
      </c>
      <c r="Q103" s="144">
        <v>207.72</v>
      </c>
      <c r="R103" s="144">
        <v>-4412.3156721502673</v>
      </c>
      <c r="S103" s="144">
        <v>369.28000000000003</v>
      </c>
      <c r="T103" s="144">
        <v>9683.3942633804891</v>
      </c>
      <c r="U103" s="144">
        <v>6462.4</v>
      </c>
      <c r="V103" s="333">
        <f>SUM(MinskningarHöjningar[[#This Row],[Kompensation för arbetsmarknadsstöd (arbetsmarknadsstöd år 2006)]:[Höjning av statsandel på grund av corona enligt invånarantal (2,80 €/inv)]])</f>
        <v>193769.75972826639</v>
      </c>
      <c r="W103" s="331">
        <f>MinskningarHöjningar[[#This Row],[Höjningar sammanlagt]]+MinskningarHöjningar[[#This Row],[Minskningar sammanlagt]]</f>
        <v>-12877.245271733613</v>
      </c>
      <c r="X103" s="122"/>
    </row>
    <row r="104" spans="1:24" s="54" customFormat="1" x14ac:dyDescent="0.25">
      <c r="A104" s="307">
        <v>285</v>
      </c>
      <c r="B104" s="38" t="s">
        <v>68</v>
      </c>
      <c r="C104" s="144">
        <v>-94869.32</v>
      </c>
      <c r="D104" s="144">
        <v>-94869.32</v>
      </c>
      <c r="E104" s="144">
        <v>-94869.32</v>
      </c>
      <c r="F104" s="144">
        <v>-213716.59999999998</v>
      </c>
      <c r="G104" s="144">
        <v>-2606.3000000000002</v>
      </c>
      <c r="H104" s="144">
        <v>-337831.08999999997</v>
      </c>
      <c r="I104" s="144">
        <v>-413321.07999999996</v>
      </c>
      <c r="J104" s="144">
        <v>-894101.29999999993</v>
      </c>
      <c r="K104" s="144">
        <v>-1026882.2</v>
      </c>
      <c r="L104" s="144">
        <v>-4537228.7006000001</v>
      </c>
      <c r="M104" s="144">
        <v>-128751.22000000002</v>
      </c>
      <c r="N104" s="332">
        <f>SUM(MinskningarHöjningar[[#This Row],[Minskning på basis av incitament för kommunernas digitalisering (-1,82 €/inv)]:[Minskning av pensionsstödet (-2,47 €/inv)]])</f>
        <v>-7839046.4505999992</v>
      </c>
      <c r="O104" s="316">
        <v>1472159</v>
      </c>
      <c r="P104" s="41">
        <v>-573075.17887949944</v>
      </c>
      <c r="Q104" s="144">
        <v>4691.34</v>
      </c>
      <c r="R104" s="144">
        <v>781250.11828349403</v>
      </c>
      <c r="S104" s="144">
        <v>8340.16</v>
      </c>
      <c r="T104" s="144">
        <v>307294.00959612551</v>
      </c>
      <c r="U104" s="144">
        <v>145952.79999999999</v>
      </c>
      <c r="V104" s="333">
        <f>SUM(MinskningarHöjningar[[#This Row],[Kompensation för arbetsmarknadsstöd (arbetsmarknadsstöd år 2006)]:[Höjning av statsandel på grund av corona enligt invånarantal (2,80 €/inv)]])</f>
        <v>2146612.24900012</v>
      </c>
      <c r="W104" s="331">
        <f>MinskningarHöjningar[[#This Row],[Höjningar sammanlagt]]+MinskningarHöjningar[[#This Row],[Minskningar sammanlagt]]</f>
        <v>-5692434.2015998792</v>
      </c>
      <c r="X104" s="122"/>
    </row>
    <row r="105" spans="1:24" s="54" customFormat="1" x14ac:dyDescent="0.25">
      <c r="A105" s="307">
        <v>286</v>
      </c>
      <c r="B105" s="38" t="s">
        <v>69</v>
      </c>
      <c r="C105" s="144">
        <v>-149445.66</v>
      </c>
      <c r="D105" s="144">
        <v>-149445.66</v>
      </c>
      <c r="E105" s="144">
        <v>-149445.66</v>
      </c>
      <c r="F105" s="144">
        <v>-336663.3</v>
      </c>
      <c r="G105" s="144">
        <v>-4105.6500000000005</v>
      </c>
      <c r="H105" s="144">
        <v>-531276.76</v>
      </c>
      <c r="I105" s="144">
        <v>-649993.12</v>
      </c>
      <c r="J105" s="144">
        <v>-1406073.2</v>
      </c>
      <c r="K105" s="144">
        <v>-1617626.0999999999</v>
      </c>
      <c r="L105" s="144">
        <v>-3847982.1135499999</v>
      </c>
      <c r="M105" s="144">
        <v>-202819.11000000002</v>
      </c>
      <c r="N105" s="332">
        <f>SUM(MinskningarHöjningar[[#This Row],[Minskning på basis av incitament för kommunernas digitalisering (-1,82 €/inv)]:[Minskning av pensionsstödet (-2,47 €/inv)]])</f>
        <v>-9044876.3335499987</v>
      </c>
      <c r="O105" s="316">
        <v>1721663</v>
      </c>
      <c r="P105" s="41">
        <v>-328800.80143755674</v>
      </c>
      <c r="Q105" s="144">
        <v>7390.17</v>
      </c>
      <c r="R105" s="144">
        <v>255481.909616975</v>
      </c>
      <c r="S105" s="144">
        <v>13138.08</v>
      </c>
      <c r="T105" s="144">
        <v>471386.14984707732</v>
      </c>
      <c r="U105" s="144">
        <v>229916.4</v>
      </c>
      <c r="V105" s="333">
        <f>SUM(MinskningarHöjningar[[#This Row],[Kompensation för arbetsmarknadsstöd (arbetsmarknadsstöd år 2006)]:[Höjning av statsandel på grund av corona enligt invånarantal (2,80 €/inv)]])</f>
        <v>2370174.9080264955</v>
      </c>
      <c r="W105" s="331">
        <f>MinskningarHöjningar[[#This Row],[Höjningar sammanlagt]]+MinskningarHöjningar[[#This Row],[Minskningar sammanlagt]]</f>
        <v>-6674701.4255235028</v>
      </c>
      <c r="X105" s="122"/>
    </row>
    <row r="106" spans="1:24" s="54" customFormat="1" x14ac:dyDescent="0.25">
      <c r="A106" s="307">
        <v>287</v>
      </c>
      <c r="B106" s="38" t="s">
        <v>326</v>
      </c>
      <c r="C106" s="144">
        <v>-11804.52</v>
      </c>
      <c r="D106" s="144">
        <v>-11804.52</v>
      </c>
      <c r="E106" s="144">
        <v>-11804.52</v>
      </c>
      <c r="F106" s="144">
        <v>-26592.6</v>
      </c>
      <c r="G106" s="144">
        <v>-324.3</v>
      </c>
      <c r="H106" s="144">
        <v>-41885.78</v>
      </c>
      <c r="I106" s="144">
        <v>-51245.36</v>
      </c>
      <c r="J106" s="144">
        <v>-110854.59999999999</v>
      </c>
      <c r="K106" s="144">
        <v>-127774.2</v>
      </c>
      <c r="L106" s="144">
        <v>-79048.577999999994</v>
      </c>
      <c r="M106" s="144">
        <v>-16020.420000000002</v>
      </c>
      <c r="N106" s="332">
        <f>SUM(MinskningarHöjningar[[#This Row],[Minskning på basis av incitament för kommunernas digitalisering (-1,82 €/inv)]:[Minskning av pensionsstödet (-2,47 €/inv)]])</f>
        <v>-489159.39799999993</v>
      </c>
      <c r="O106" s="316">
        <v>-114657</v>
      </c>
      <c r="P106" s="41">
        <v>168304.44166308269</v>
      </c>
      <c r="Q106" s="144">
        <v>583.74</v>
      </c>
      <c r="R106" s="144">
        <v>-11820.749207567504</v>
      </c>
      <c r="S106" s="144">
        <v>1037.76</v>
      </c>
      <c r="T106" s="144">
        <v>32117.703719844256</v>
      </c>
      <c r="U106" s="144">
        <v>18160.8</v>
      </c>
      <c r="V106" s="333">
        <f>SUM(MinskningarHöjningar[[#This Row],[Kompensation för arbetsmarknadsstöd (arbetsmarknadsstöd år 2006)]:[Höjning av statsandel på grund av corona enligt invånarantal (2,80 €/inv)]])</f>
        <v>93726.696175359437</v>
      </c>
      <c r="W106" s="331">
        <f>MinskningarHöjningar[[#This Row],[Höjningar sammanlagt]]+MinskningarHöjningar[[#This Row],[Minskningar sammanlagt]]</f>
        <v>-395432.70182464051</v>
      </c>
      <c r="X106" s="122"/>
    </row>
    <row r="107" spans="1:24" s="54" customFormat="1" x14ac:dyDescent="0.25">
      <c r="A107" s="307">
        <v>288</v>
      </c>
      <c r="B107" s="38" t="s">
        <v>327</v>
      </c>
      <c r="C107" s="144">
        <v>-11698.960000000001</v>
      </c>
      <c r="D107" s="144">
        <v>-11698.960000000001</v>
      </c>
      <c r="E107" s="144">
        <v>-11698.960000000001</v>
      </c>
      <c r="F107" s="144">
        <v>-26354.799999999999</v>
      </c>
      <c r="G107" s="144">
        <v>-321.40000000000003</v>
      </c>
      <c r="H107" s="144">
        <v>-41210.61</v>
      </c>
      <c r="I107" s="144">
        <v>-50419.32</v>
      </c>
      <c r="J107" s="144">
        <v>-109067.7</v>
      </c>
      <c r="K107" s="144">
        <v>-126631.59999999999</v>
      </c>
      <c r="L107" s="144">
        <v>-54486.816149999999</v>
      </c>
      <c r="M107" s="144">
        <v>-15877.160000000002</v>
      </c>
      <c r="N107" s="332">
        <f>SUM(MinskningarHöjningar[[#This Row],[Minskning på basis av incitament för kommunernas digitalisering (-1,82 €/inv)]:[Minskning av pensionsstödet (-2,47 €/inv)]])</f>
        <v>-459466.28615</v>
      </c>
      <c r="O107" s="316">
        <v>-32538</v>
      </c>
      <c r="P107" s="41">
        <v>-40340.352658394724</v>
      </c>
      <c r="Q107" s="144">
        <v>578.52</v>
      </c>
      <c r="R107" s="144">
        <v>-76083.519055661483</v>
      </c>
      <c r="S107" s="144">
        <v>1028.48</v>
      </c>
      <c r="T107" s="144">
        <v>31450.735753317171</v>
      </c>
      <c r="U107" s="144">
        <v>17998.399999999998</v>
      </c>
      <c r="V107" s="333">
        <f>SUM(MinskningarHöjningar[[#This Row],[Kompensation för arbetsmarknadsstöd (arbetsmarknadsstöd år 2006)]:[Höjning av statsandel på grund av corona enligt invånarantal (2,80 €/inv)]])</f>
        <v>-97905.735960739039</v>
      </c>
      <c r="W107" s="331">
        <f>MinskningarHöjningar[[#This Row],[Höjningar sammanlagt]]+MinskningarHöjningar[[#This Row],[Minskningar sammanlagt]]</f>
        <v>-557372.02211073902</v>
      </c>
      <c r="X107" s="122"/>
    </row>
    <row r="108" spans="1:24" s="54" customFormat="1" x14ac:dyDescent="0.25">
      <c r="A108" s="307">
        <v>290</v>
      </c>
      <c r="B108" s="38" t="s">
        <v>70</v>
      </c>
      <c r="C108" s="144">
        <v>-14905.800000000001</v>
      </c>
      <c r="D108" s="144">
        <v>-14905.800000000001</v>
      </c>
      <c r="E108" s="144">
        <v>-14905.800000000001</v>
      </c>
      <c r="F108" s="144">
        <v>-33579</v>
      </c>
      <c r="G108" s="144">
        <v>-409.5</v>
      </c>
      <c r="H108" s="144">
        <v>-53628.689999999995</v>
      </c>
      <c r="I108" s="144">
        <v>-65612.28</v>
      </c>
      <c r="J108" s="144">
        <v>-141933.29999999999</v>
      </c>
      <c r="K108" s="144">
        <v>-161343</v>
      </c>
      <c r="L108" s="144">
        <v>-216424.51500000001</v>
      </c>
      <c r="M108" s="144">
        <v>-20229.300000000003</v>
      </c>
      <c r="N108" s="332">
        <f>SUM(MinskningarHöjningar[[#This Row],[Minskning på basis av incitament för kommunernas digitalisering (-1,82 €/inv)]:[Minskning av pensionsstödet (-2,47 €/inv)]])</f>
        <v>-737876.9850000001</v>
      </c>
      <c r="O108" s="316">
        <v>576522</v>
      </c>
      <c r="P108" s="41">
        <v>45840.179071363062</v>
      </c>
      <c r="Q108" s="144">
        <v>737.1</v>
      </c>
      <c r="R108" s="144">
        <v>37511.593809174199</v>
      </c>
      <c r="S108" s="144">
        <v>1310.4000000000001</v>
      </c>
      <c r="T108" s="144">
        <v>37862.204763356254</v>
      </c>
      <c r="U108" s="144">
        <v>22932</v>
      </c>
      <c r="V108" s="333">
        <f>SUM(MinskningarHöjningar[[#This Row],[Kompensation för arbetsmarknadsstöd (arbetsmarknadsstöd år 2006)]:[Höjning av statsandel på grund av corona enligt invånarantal (2,80 €/inv)]])</f>
        <v>722715.47764389357</v>
      </c>
      <c r="W108" s="331">
        <f>MinskningarHöjningar[[#This Row],[Höjningar sammanlagt]]+MinskningarHöjningar[[#This Row],[Minskningar sammanlagt]]</f>
        <v>-15161.507356106536</v>
      </c>
      <c r="X108" s="122"/>
    </row>
    <row r="109" spans="1:24" s="54" customFormat="1" x14ac:dyDescent="0.25">
      <c r="A109" s="307">
        <v>291</v>
      </c>
      <c r="B109" s="38" t="s">
        <v>71</v>
      </c>
      <c r="C109" s="144">
        <v>-4014.92</v>
      </c>
      <c r="D109" s="144">
        <v>-4014.92</v>
      </c>
      <c r="E109" s="144">
        <v>-4014.92</v>
      </c>
      <c r="F109" s="144">
        <v>-9044.5999999999985</v>
      </c>
      <c r="G109" s="144">
        <v>-110.30000000000001</v>
      </c>
      <c r="H109" s="144">
        <v>-14210.119999999999</v>
      </c>
      <c r="I109" s="144">
        <v>-17385.439999999999</v>
      </c>
      <c r="J109" s="144">
        <v>-37608.400000000001</v>
      </c>
      <c r="K109" s="144">
        <v>-43458.2</v>
      </c>
      <c r="L109" s="144">
        <v>-79545.244999999995</v>
      </c>
      <c r="M109" s="144">
        <v>-5448.8200000000006</v>
      </c>
      <c r="N109" s="332">
        <f>SUM(MinskningarHöjningar[[#This Row],[Minskning på basis av incitament för kommunernas digitalisering (-1,82 €/inv)]:[Minskning av pensionsstödet (-2,47 €/inv)]])</f>
        <v>-218855.88500000001</v>
      </c>
      <c r="O109" s="316">
        <v>41818</v>
      </c>
      <c r="P109" s="41">
        <v>7533.0504499729723</v>
      </c>
      <c r="Q109" s="144">
        <v>198.54</v>
      </c>
      <c r="R109" s="144">
        <v>-10840.723120772134</v>
      </c>
      <c r="S109" s="144">
        <v>352.96</v>
      </c>
      <c r="T109" s="144">
        <v>9830.3520676172484</v>
      </c>
      <c r="U109" s="144">
        <v>6176.7999999999993</v>
      </c>
      <c r="V109" s="333">
        <f>SUM(MinskningarHöjningar[[#This Row],[Kompensation för arbetsmarknadsstöd (arbetsmarknadsstöd år 2006)]:[Höjning av statsandel på grund av corona enligt invånarantal (2,80 €/inv)]])</f>
        <v>55068.979396818089</v>
      </c>
      <c r="W109" s="331">
        <f>MinskningarHöjningar[[#This Row],[Höjningar sammanlagt]]+MinskningarHöjningar[[#This Row],[Minskningar sammanlagt]]</f>
        <v>-163786.90560318192</v>
      </c>
      <c r="X109" s="122"/>
    </row>
    <row r="110" spans="1:24" s="54" customFormat="1" x14ac:dyDescent="0.25">
      <c r="A110" s="307">
        <v>297</v>
      </c>
      <c r="B110" s="38" t="s">
        <v>72</v>
      </c>
      <c r="C110" s="144">
        <v>-217093.24000000002</v>
      </c>
      <c r="D110" s="144">
        <v>-217093.24000000002</v>
      </c>
      <c r="E110" s="144">
        <v>-217093.24000000002</v>
      </c>
      <c r="F110" s="144">
        <v>-489056.19999999995</v>
      </c>
      <c r="G110" s="144">
        <v>-5964.1</v>
      </c>
      <c r="H110" s="144">
        <v>-745898.78999999992</v>
      </c>
      <c r="I110" s="144">
        <v>-912573.48</v>
      </c>
      <c r="J110" s="144">
        <v>-1974090.2999999998</v>
      </c>
      <c r="K110" s="144">
        <v>-2349855.4</v>
      </c>
      <c r="L110" s="144">
        <v>-9977054.1742000002</v>
      </c>
      <c r="M110" s="144">
        <v>-294626.54000000004</v>
      </c>
      <c r="N110" s="332">
        <f>SUM(MinskningarHöjningar[[#This Row],[Minskning på basis av incitament för kommunernas digitalisering (-1,82 €/inv)]:[Minskning av pensionsstödet (-2,47 €/inv)]])</f>
        <v>-17400398.7042</v>
      </c>
      <c r="O110" s="316">
        <v>344001</v>
      </c>
      <c r="P110" s="41">
        <v>568576.98968945071</v>
      </c>
      <c r="Q110" s="144">
        <v>10735.38</v>
      </c>
      <c r="R110" s="144">
        <v>728631.85360230471</v>
      </c>
      <c r="S110" s="144">
        <v>19085.12</v>
      </c>
      <c r="T110" s="144">
        <v>640553.54727981566</v>
      </c>
      <c r="U110" s="144">
        <v>333989.59999999998</v>
      </c>
      <c r="V110" s="333">
        <f>SUM(MinskningarHöjningar[[#This Row],[Kompensation för arbetsmarknadsstöd (arbetsmarknadsstöd år 2006)]:[Höjning av statsandel på grund av corona enligt invånarantal (2,80 €/inv)]])</f>
        <v>2645573.490571571</v>
      </c>
      <c r="W110" s="331">
        <f>MinskningarHöjningar[[#This Row],[Höjningar sammanlagt]]+MinskningarHöjningar[[#This Row],[Minskningar sammanlagt]]</f>
        <v>-14754825.213628428</v>
      </c>
      <c r="X110" s="122"/>
    </row>
    <row r="111" spans="1:24" s="54" customFormat="1" x14ac:dyDescent="0.25">
      <c r="A111" s="303">
        <v>300</v>
      </c>
      <c r="B111" s="38" t="s">
        <v>73</v>
      </c>
      <c r="C111" s="144">
        <v>-6462.8200000000006</v>
      </c>
      <c r="D111" s="144">
        <v>-6462.8200000000006</v>
      </c>
      <c r="E111" s="144">
        <v>-6462.8200000000006</v>
      </c>
      <c r="F111" s="144">
        <v>-14559.099999999999</v>
      </c>
      <c r="G111" s="144">
        <v>-177.55</v>
      </c>
      <c r="H111" s="144">
        <v>-22949.469999999998</v>
      </c>
      <c r="I111" s="144">
        <v>-28077.64</v>
      </c>
      <c r="J111" s="144">
        <v>-60737.899999999994</v>
      </c>
      <c r="K111" s="144">
        <v>-69954.7</v>
      </c>
      <c r="L111" s="144">
        <v>-65775.684999999998</v>
      </c>
      <c r="M111" s="144">
        <v>-8770.9700000000012</v>
      </c>
      <c r="N111" s="332">
        <f>SUM(MinskningarHöjningar[[#This Row],[Minskning på basis av incitament för kommunernas digitalisering (-1,82 €/inv)]:[Minskning av pensionsstödet (-2,47 €/inv)]])</f>
        <v>-290391.47499999998</v>
      </c>
      <c r="O111" s="316">
        <v>-28763</v>
      </c>
      <c r="P111" s="316">
        <v>43572.961399981752</v>
      </c>
      <c r="Q111" s="144">
        <v>319.58999999999997</v>
      </c>
      <c r="R111" s="144">
        <v>-10589.180504435826</v>
      </c>
      <c r="S111" s="144">
        <v>568.16</v>
      </c>
      <c r="T111" s="144">
        <v>14744.597831208088</v>
      </c>
      <c r="U111" s="144">
        <v>9942.7999999999993</v>
      </c>
      <c r="V111" s="333">
        <f>SUM(MinskningarHöjningar[[#This Row],[Kompensation för arbetsmarknadsstöd (arbetsmarknadsstöd år 2006)]:[Höjning av statsandel på grund av corona enligt invånarantal (2,80 €/inv)]])</f>
        <v>29795.928726754013</v>
      </c>
      <c r="W111" s="331">
        <f>MinskningarHöjningar[[#This Row],[Höjningar sammanlagt]]+MinskningarHöjningar[[#This Row],[Minskningar sammanlagt]]</f>
        <v>-260595.54627324597</v>
      </c>
      <c r="X111" s="122"/>
    </row>
    <row r="112" spans="1:24" s="54" customFormat="1" x14ac:dyDescent="0.25">
      <c r="A112" s="307">
        <v>301</v>
      </c>
      <c r="B112" s="38" t="s">
        <v>74</v>
      </c>
      <c r="C112" s="144">
        <v>-37633.96</v>
      </c>
      <c r="D112" s="144">
        <v>-37633.96</v>
      </c>
      <c r="E112" s="144">
        <v>-37633.96</v>
      </c>
      <c r="F112" s="144">
        <v>-84779.799999999988</v>
      </c>
      <c r="G112" s="144">
        <v>-1033.9000000000001</v>
      </c>
      <c r="H112" s="144">
        <v>-133790.93</v>
      </c>
      <c r="I112" s="144">
        <v>-163687.16</v>
      </c>
      <c r="J112" s="144">
        <v>-354090.1</v>
      </c>
      <c r="K112" s="144">
        <v>-407356.6</v>
      </c>
      <c r="L112" s="144">
        <v>-700367.87</v>
      </c>
      <c r="M112" s="144">
        <v>-51074.66</v>
      </c>
      <c r="N112" s="332">
        <f>SUM(MinskningarHöjningar[[#This Row],[Minskning på basis av incitament för kommunernas digitalisering (-1,82 €/inv)]:[Minskning av pensionsstödet (-2,47 €/inv)]])</f>
        <v>-2009082.9000000001</v>
      </c>
      <c r="O112" s="316">
        <v>-113946</v>
      </c>
      <c r="P112" s="41">
        <v>261876.34645608068</v>
      </c>
      <c r="Q112" s="144">
        <v>1861.02</v>
      </c>
      <c r="R112" s="144">
        <v>7905.2280784835602</v>
      </c>
      <c r="S112" s="144">
        <v>3308.48</v>
      </c>
      <c r="T112" s="144">
        <v>89843.302631404746</v>
      </c>
      <c r="U112" s="144">
        <v>57898.399999999994</v>
      </c>
      <c r="V112" s="333">
        <f>SUM(MinskningarHöjningar[[#This Row],[Kompensation för arbetsmarknadsstöd (arbetsmarknadsstöd år 2006)]:[Höjning av statsandel på grund av corona enligt invånarantal (2,80 €/inv)]])</f>
        <v>308746.77716596902</v>
      </c>
      <c r="W112" s="331">
        <f>MinskningarHöjningar[[#This Row],[Höjningar sammanlagt]]+MinskningarHöjningar[[#This Row],[Minskningar sammanlagt]]</f>
        <v>-1700336.122834031</v>
      </c>
      <c r="X112" s="122"/>
    </row>
    <row r="113" spans="1:24" s="114" customFormat="1" x14ac:dyDescent="0.25">
      <c r="A113" s="303">
        <v>304</v>
      </c>
      <c r="B113" s="38" t="s">
        <v>328</v>
      </c>
      <c r="C113" s="144">
        <v>-1727.18</v>
      </c>
      <c r="D113" s="144">
        <v>-1727.18</v>
      </c>
      <c r="E113" s="144">
        <v>-1727.18</v>
      </c>
      <c r="F113" s="144">
        <v>-3890.8999999999996</v>
      </c>
      <c r="G113" s="144">
        <v>-47.45</v>
      </c>
      <c r="H113" s="144">
        <v>-5824.1299999999992</v>
      </c>
      <c r="I113" s="144">
        <v>-7125.5599999999995</v>
      </c>
      <c r="J113" s="144">
        <v>-15414.099999999999</v>
      </c>
      <c r="K113" s="144">
        <v>-18695.3</v>
      </c>
      <c r="L113" s="144">
        <v>-26931.91</v>
      </c>
      <c r="M113" s="144">
        <v>-2344.0300000000002</v>
      </c>
      <c r="N113" s="332">
        <f>SUM(MinskningarHöjningar[[#This Row],[Minskning på basis av incitament för kommunernas digitalisering (-1,82 €/inv)]:[Minskning av pensionsstödet (-2,47 €/inv)]])</f>
        <v>-85454.92</v>
      </c>
      <c r="O113" s="316">
        <v>14097</v>
      </c>
      <c r="P113" s="316">
        <v>44742.655345892534</v>
      </c>
      <c r="Q113" s="144">
        <v>85.41</v>
      </c>
      <c r="R113" s="144">
        <v>-4288.4037715064806</v>
      </c>
      <c r="S113" s="144">
        <v>151.84</v>
      </c>
      <c r="T113" s="144">
        <v>4311.5177780727427</v>
      </c>
      <c r="U113" s="144">
        <v>2657.2</v>
      </c>
      <c r="V113" s="333">
        <f>SUM(MinskningarHöjningar[[#This Row],[Kompensation för arbetsmarknadsstöd (arbetsmarknadsstöd år 2006)]:[Höjning av statsandel på grund av corona enligt invånarantal (2,80 €/inv)]])</f>
        <v>61757.219352458793</v>
      </c>
      <c r="W113" s="331">
        <f>MinskningarHöjningar[[#This Row],[Höjningar sammanlagt]]+MinskningarHöjningar[[#This Row],[Minskningar sammanlagt]]</f>
        <v>-23697.700647541205</v>
      </c>
      <c r="X113" s="70"/>
    </row>
    <row r="114" spans="1:24" s="54" customFormat="1" x14ac:dyDescent="0.25">
      <c r="A114" s="307">
        <v>305</v>
      </c>
      <c r="B114" s="38" t="s">
        <v>75</v>
      </c>
      <c r="C114" s="144">
        <v>-27543.88</v>
      </c>
      <c r="D114" s="144">
        <v>-27543.88</v>
      </c>
      <c r="E114" s="144">
        <v>-27543.88</v>
      </c>
      <c r="F114" s="144">
        <v>-62049.399999999994</v>
      </c>
      <c r="G114" s="144">
        <v>-756.7</v>
      </c>
      <c r="H114" s="144">
        <v>-97085.659999999989</v>
      </c>
      <c r="I114" s="144">
        <v>-118779.92</v>
      </c>
      <c r="J114" s="144">
        <v>-256946.19999999998</v>
      </c>
      <c r="K114" s="144">
        <v>-298139.8</v>
      </c>
      <c r="L114" s="144">
        <v>-430072.15600000002</v>
      </c>
      <c r="M114" s="144">
        <v>-37380.980000000003</v>
      </c>
      <c r="N114" s="332">
        <f>SUM(MinskningarHöjningar[[#This Row],[Minskning på basis av incitament för kommunernas digitalisering (-1,82 €/inv)]:[Minskning av pensionsstödet (-2,47 €/inv)]])</f>
        <v>-1383842.4559999998</v>
      </c>
      <c r="O114" s="316">
        <v>250403</v>
      </c>
      <c r="P114" s="41">
        <v>-579082.72562681884</v>
      </c>
      <c r="Q114" s="144">
        <v>1362.06</v>
      </c>
      <c r="R114" s="144">
        <v>2345.9150886613643</v>
      </c>
      <c r="S114" s="144">
        <v>2421.44</v>
      </c>
      <c r="T114" s="144">
        <v>65599.889837619601</v>
      </c>
      <c r="U114" s="144">
        <v>42375.199999999997</v>
      </c>
      <c r="V114" s="333">
        <f>SUM(MinskningarHöjningar[[#This Row],[Kompensation för arbetsmarknadsstöd (arbetsmarknadsstöd år 2006)]:[Höjning av statsandel på grund av corona enligt invånarantal (2,80 €/inv)]])</f>
        <v>-214575.22070053784</v>
      </c>
      <c r="W114" s="331">
        <f>MinskningarHöjningar[[#This Row],[Höjningar sammanlagt]]+MinskningarHöjningar[[#This Row],[Minskningar sammanlagt]]</f>
        <v>-1598417.6767005376</v>
      </c>
      <c r="X114" s="122"/>
    </row>
    <row r="115" spans="1:24" s="54" customFormat="1" x14ac:dyDescent="0.25">
      <c r="A115" s="307">
        <v>309</v>
      </c>
      <c r="B115" s="38" t="s">
        <v>76</v>
      </c>
      <c r="C115" s="144">
        <v>-12172.16</v>
      </c>
      <c r="D115" s="144">
        <v>-12172.16</v>
      </c>
      <c r="E115" s="144">
        <v>-12172.16</v>
      </c>
      <c r="F115" s="144">
        <v>-27420.799999999999</v>
      </c>
      <c r="G115" s="144">
        <v>-334.40000000000003</v>
      </c>
      <c r="H115" s="144">
        <v>-44188.93</v>
      </c>
      <c r="I115" s="144">
        <v>-54063.159999999996</v>
      </c>
      <c r="J115" s="144">
        <v>-116950.09999999999</v>
      </c>
      <c r="K115" s="144">
        <v>-131753.60000000001</v>
      </c>
      <c r="L115" s="144">
        <v>-494951.84499999997</v>
      </c>
      <c r="M115" s="144">
        <v>-16519.36</v>
      </c>
      <c r="N115" s="332">
        <f>SUM(MinskningarHöjningar[[#This Row],[Minskning på basis av incitament för kommunernas digitalisering (-1,82 €/inv)]:[Minskning av pensionsstödet (-2,47 €/inv)]])</f>
        <v>-922698.67499999993</v>
      </c>
      <c r="O115" s="316">
        <v>-98614</v>
      </c>
      <c r="P115" s="41">
        <v>145432.36814330891</v>
      </c>
      <c r="Q115" s="144">
        <v>601.91999999999996</v>
      </c>
      <c r="R115" s="144">
        <v>49425.287288842068</v>
      </c>
      <c r="S115" s="144">
        <v>1070.08</v>
      </c>
      <c r="T115" s="144">
        <v>29609.55209420461</v>
      </c>
      <c r="U115" s="144">
        <v>18726.399999999998</v>
      </c>
      <c r="V115" s="333">
        <f>SUM(MinskningarHöjningar[[#This Row],[Kompensation för arbetsmarknadsstöd (arbetsmarknadsstöd år 2006)]:[Höjning av statsandel på grund av corona enligt invånarantal (2,80 €/inv)]])</f>
        <v>146251.6075263556</v>
      </c>
      <c r="W115" s="331">
        <f>MinskningarHöjningar[[#This Row],[Höjningar sammanlagt]]+MinskningarHöjningar[[#This Row],[Minskningar sammanlagt]]</f>
        <v>-776447.06747364439</v>
      </c>
      <c r="X115" s="122"/>
    </row>
    <row r="116" spans="1:24" s="54" customFormat="1" x14ac:dyDescent="0.25">
      <c r="A116" s="307">
        <v>312</v>
      </c>
      <c r="B116" s="38" t="s">
        <v>77</v>
      </c>
      <c r="C116" s="144">
        <v>-2389.66</v>
      </c>
      <c r="D116" s="144">
        <v>-2389.66</v>
      </c>
      <c r="E116" s="144">
        <v>-2389.66</v>
      </c>
      <c r="F116" s="144">
        <v>-5383.2999999999993</v>
      </c>
      <c r="G116" s="144">
        <v>-65.650000000000006</v>
      </c>
      <c r="H116" s="144">
        <v>-8531.119999999999</v>
      </c>
      <c r="I116" s="144">
        <v>-10437.44</v>
      </c>
      <c r="J116" s="144">
        <v>-22578.399999999998</v>
      </c>
      <c r="K116" s="144">
        <v>-25866.1</v>
      </c>
      <c r="L116" s="144">
        <v>-29527.145</v>
      </c>
      <c r="M116" s="144">
        <v>-3243.11</v>
      </c>
      <c r="N116" s="332">
        <f>SUM(MinskningarHöjningar[[#This Row],[Minskning på basis av incitament för kommunernas digitalisering (-1,82 €/inv)]:[Minskning av pensionsstödet (-2,47 €/inv)]])</f>
        <v>-112801.245</v>
      </c>
      <c r="O116" s="316">
        <v>11212</v>
      </c>
      <c r="P116" s="41">
        <v>-17635.270867861807</v>
      </c>
      <c r="Q116" s="144">
        <v>118.17</v>
      </c>
      <c r="R116" s="144">
        <v>-13878.665580779019</v>
      </c>
      <c r="S116" s="144">
        <v>210.08</v>
      </c>
      <c r="T116" s="144">
        <v>5784.3362098444159</v>
      </c>
      <c r="U116" s="144">
        <v>3676.3999999999996</v>
      </c>
      <c r="V116" s="333">
        <f>SUM(MinskningarHöjningar[[#This Row],[Kompensation för arbetsmarknadsstöd (arbetsmarknadsstöd år 2006)]:[Höjning av statsandel på grund av corona enligt invånarantal (2,80 €/inv)]])</f>
        <v>-10512.950238796408</v>
      </c>
      <c r="W116" s="331">
        <f>MinskningarHöjningar[[#This Row],[Höjningar sammanlagt]]+MinskningarHöjningar[[#This Row],[Minskningar sammanlagt]]</f>
        <v>-123314.1952387964</v>
      </c>
      <c r="X116" s="122"/>
    </row>
    <row r="117" spans="1:24" s="54" customFormat="1" x14ac:dyDescent="0.25">
      <c r="A117" s="307">
        <v>316</v>
      </c>
      <c r="B117" s="38" t="s">
        <v>78</v>
      </c>
      <c r="C117" s="144">
        <v>-7949.76</v>
      </c>
      <c r="D117" s="144">
        <v>-7949.76</v>
      </c>
      <c r="E117" s="144">
        <v>-7949.76</v>
      </c>
      <c r="F117" s="144">
        <v>-17908.8</v>
      </c>
      <c r="G117" s="144">
        <v>-218.4</v>
      </c>
      <c r="H117" s="144">
        <v>-28445.48</v>
      </c>
      <c r="I117" s="144">
        <v>-34801.760000000002</v>
      </c>
      <c r="J117" s="144">
        <v>-75283.599999999991</v>
      </c>
      <c r="K117" s="144">
        <v>-86049.599999999991</v>
      </c>
      <c r="L117" s="144">
        <v>-292659.02250000002</v>
      </c>
      <c r="M117" s="144">
        <v>-10788.960000000001</v>
      </c>
      <c r="N117" s="332">
        <f>SUM(MinskningarHöjningar[[#This Row],[Minskning på basis av incitament för kommunernas digitalisering (-1,82 €/inv)]:[Minskning av pensionsstödet (-2,47 €/inv)]])</f>
        <v>-570004.90249999997</v>
      </c>
      <c r="O117" s="316">
        <v>7835</v>
      </c>
      <c r="P117" s="41">
        <v>-35237.641212861985</v>
      </c>
      <c r="Q117" s="144">
        <v>393.12</v>
      </c>
      <c r="R117" s="144">
        <v>31383.268910239327</v>
      </c>
      <c r="S117" s="144">
        <v>698.88</v>
      </c>
      <c r="T117" s="144">
        <v>22618.319394558668</v>
      </c>
      <c r="U117" s="144">
        <v>12230.4</v>
      </c>
      <c r="V117" s="333">
        <f>SUM(MinskningarHöjningar[[#This Row],[Kompensation för arbetsmarknadsstöd (arbetsmarknadsstöd år 2006)]:[Höjning av statsandel på grund av corona enligt invånarantal (2,80 €/inv)]])</f>
        <v>39921.347091936012</v>
      </c>
      <c r="W117" s="331">
        <f>MinskningarHöjningar[[#This Row],[Höjningar sammanlagt]]+MinskningarHöjningar[[#This Row],[Minskningar sammanlagt]]</f>
        <v>-530083.55540806393</v>
      </c>
      <c r="X117" s="122"/>
    </row>
    <row r="118" spans="1:24" s="54" customFormat="1" x14ac:dyDescent="0.25">
      <c r="A118" s="307">
        <v>317</v>
      </c>
      <c r="B118" s="38" t="s">
        <v>79</v>
      </c>
      <c r="C118" s="144">
        <v>-4688.32</v>
      </c>
      <c r="D118" s="144">
        <v>-4688.32</v>
      </c>
      <c r="E118" s="144">
        <v>-4688.32</v>
      </c>
      <c r="F118" s="144">
        <v>-10561.599999999999</v>
      </c>
      <c r="G118" s="144">
        <v>-128.80000000000001</v>
      </c>
      <c r="H118" s="144">
        <v>-16475.41</v>
      </c>
      <c r="I118" s="144">
        <v>-20156.919999999998</v>
      </c>
      <c r="J118" s="144">
        <v>-43603.7</v>
      </c>
      <c r="K118" s="144">
        <v>-50747.199999999997</v>
      </c>
      <c r="L118" s="144">
        <v>-71029.384999999995</v>
      </c>
      <c r="M118" s="144">
        <v>-6362.72</v>
      </c>
      <c r="N118" s="332">
        <f>SUM(MinskningarHöjningar[[#This Row],[Minskning på basis av incitament för kommunernas digitalisering (-1,82 €/inv)]:[Minskning av pensionsstödet (-2,47 €/inv)]])</f>
        <v>-233130.69499999998</v>
      </c>
      <c r="O118" s="316">
        <v>60418</v>
      </c>
      <c r="P118" s="41">
        <v>49000.515580207109</v>
      </c>
      <c r="Q118" s="144">
        <v>231.84</v>
      </c>
      <c r="R118" s="144">
        <v>14487.235701096903</v>
      </c>
      <c r="S118" s="144">
        <v>412.16</v>
      </c>
      <c r="T118" s="144">
        <v>9589.5474215272607</v>
      </c>
      <c r="U118" s="144">
        <v>7212.7999999999993</v>
      </c>
      <c r="V118" s="333">
        <f>SUM(MinskningarHöjningar[[#This Row],[Kompensation för arbetsmarknadsstöd (arbetsmarknadsstöd år 2006)]:[Höjning av statsandel på grund av corona enligt invånarantal (2,80 €/inv)]])</f>
        <v>141352.09870283125</v>
      </c>
      <c r="W118" s="331">
        <f>MinskningarHöjningar[[#This Row],[Höjningar sammanlagt]]+MinskningarHöjningar[[#This Row],[Minskningar sammanlagt]]</f>
        <v>-91778.596297168726</v>
      </c>
      <c r="X118" s="122"/>
    </row>
    <row r="119" spans="1:24" s="54" customFormat="1" x14ac:dyDescent="0.25">
      <c r="A119" s="307">
        <v>320</v>
      </c>
      <c r="B119" s="38" t="s">
        <v>80</v>
      </c>
      <c r="C119" s="144">
        <v>-13238.68</v>
      </c>
      <c r="D119" s="144">
        <v>-13238.68</v>
      </c>
      <c r="E119" s="144">
        <v>-13238.68</v>
      </c>
      <c r="F119" s="144">
        <v>-29823.399999999998</v>
      </c>
      <c r="G119" s="144">
        <v>-363.70000000000005</v>
      </c>
      <c r="H119" s="144">
        <v>-47539.539999999994</v>
      </c>
      <c r="I119" s="144">
        <v>-58162.479999999996</v>
      </c>
      <c r="J119" s="144">
        <v>-125817.79999999999</v>
      </c>
      <c r="K119" s="144">
        <v>-143297.79999999999</v>
      </c>
      <c r="L119" s="144">
        <v>-219629.86504999999</v>
      </c>
      <c r="M119" s="144">
        <v>-17966.780000000002</v>
      </c>
      <c r="N119" s="332">
        <f>SUM(MinskningarHöjningar[[#This Row],[Minskning på basis av incitament för kommunernas digitalisering (-1,82 €/inv)]:[Minskning av pensionsstödet (-2,47 €/inv)]])</f>
        <v>-682317.40504999994</v>
      </c>
      <c r="O119" s="316">
        <v>102751</v>
      </c>
      <c r="P119" s="41">
        <v>174912.97830431908</v>
      </c>
      <c r="Q119" s="144">
        <v>654.66</v>
      </c>
      <c r="R119" s="144">
        <v>58891.883490916924</v>
      </c>
      <c r="S119" s="144">
        <v>1163.8399999999999</v>
      </c>
      <c r="T119" s="144">
        <v>38401.784824207985</v>
      </c>
      <c r="U119" s="144">
        <v>20367.199999999997</v>
      </c>
      <c r="V119" s="333">
        <f>SUM(MinskningarHöjningar[[#This Row],[Kompensation för arbetsmarknadsstöd (arbetsmarknadsstöd år 2006)]:[Höjning av statsandel på grund av corona enligt invånarantal (2,80 €/inv)]])</f>
        <v>397143.34661944403</v>
      </c>
      <c r="W119" s="331">
        <f>MinskningarHöjningar[[#This Row],[Höjningar sammanlagt]]+MinskningarHöjningar[[#This Row],[Minskningar sammanlagt]]</f>
        <v>-285174.05843055592</v>
      </c>
      <c r="X119" s="122"/>
    </row>
    <row r="120" spans="1:24" s="54" customFormat="1" x14ac:dyDescent="0.25">
      <c r="A120" s="307">
        <v>322</v>
      </c>
      <c r="B120" s="38" t="s">
        <v>329</v>
      </c>
      <c r="C120" s="144">
        <v>-12084.800000000001</v>
      </c>
      <c r="D120" s="144">
        <v>-12084.800000000001</v>
      </c>
      <c r="E120" s="144">
        <v>-12084.800000000001</v>
      </c>
      <c r="F120" s="144">
        <v>-27223.999999999996</v>
      </c>
      <c r="G120" s="144">
        <v>-332</v>
      </c>
      <c r="H120" s="144">
        <v>-42863.829999999994</v>
      </c>
      <c r="I120" s="144">
        <v>-52441.96</v>
      </c>
      <c r="J120" s="144">
        <v>-113443.09999999999</v>
      </c>
      <c r="K120" s="144">
        <v>-130808</v>
      </c>
      <c r="L120" s="144">
        <v>-193999.4768</v>
      </c>
      <c r="M120" s="144">
        <v>-16400.800000000003</v>
      </c>
      <c r="N120" s="332">
        <f>SUM(MinskningarHöjningar[[#This Row],[Minskning på basis av incitament för kommunernas digitalisering (-1,82 €/inv)]:[Minskning av pensionsstödet (-2,47 €/inv)]])</f>
        <v>-613767.56680000003</v>
      </c>
      <c r="O120" s="316">
        <v>-166132</v>
      </c>
      <c r="P120" s="41">
        <v>440505.18098794669</v>
      </c>
      <c r="Q120" s="144">
        <v>597.6</v>
      </c>
      <c r="R120" s="144">
        <v>7565.7545962447839</v>
      </c>
      <c r="S120" s="144">
        <v>1062.4000000000001</v>
      </c>
      <c r="T120" s="144">
        <v>29819.032457509828</v>
      </c>
      <c r="U120" s="144">
        <v>18592</v>
      </c>
      <c r="V120" s="333">
        <f>SUM(MinskningarHöjningar[[#This Row],[Kompensation för arbetsmarknadsstöd (arbetsmarknadsstöd år 2006)]:[Höjning av statsandel på grund av corona enligt invånarantal (2,80 €/inv)]])</f>
        <v>332009.9680417013</v>
      </c>
      <c r="W120" s="331">
        <f>MinskningarHöjningar[[#This Row],[Höjningar sammanlagt]]+MinskningarHöjningar[[#This Row],[Minskningar sammanlagt]]</f>
        <v>-281757.59875829873</v>
      </c>
      <c r="X120" s="122"/>
    </row>
    <row r="121" spans="1:24" s="54" customFormat="1" x14ac:dyDescent="0.25">
      <c r="A121" s="307">
        <v>398</v>
      </c>
      <c r="B121" s="38" t="s">
        <v>330</v>
      </c>
      <c r="C121" s="144">
        <v>-218077.86000000002</v>
      </c>
      <c r="D121" s="144">
        <v>-218077.86000000002</v>
      </c>
      <c r="E121" s="144">
        <v>-218077.86000000002</v>
      </c>
      <c r="F121" s="144">
        <v>-491274.29999999993</v>
      </c>
      <c r="G121" s="144">
        <v>-5991.1500000000005</v>
      </c>
      <c r="H121" s="144">
        <v>-754505.63</v>
      </c>
      <c r="I121" s="144">
        <v>-923103.55999999994</v>
      </c>
      <c r="J121" s="144">
        <v>-1996869.0999999999</v>
      </c>
      <c r="K121" s="144">
        <v>-2360513.1</v>
      </c>
      <c r="L121" s="144">
        <v>-11905100.071699999</v>
      </c>
      <c r="M121" s="144">
        <v>-295962.81</v>
      </c>
      <c r="N121" s="332">
        <f>SUM(MinskningarHöjningar[[#This Row],[Minskning på basis av incitament för kommunernas digitalisering (-1,82 €/inv)]:[Minskning av pensionsstödet (-2,47 €/inv)]])</f>
        <v>-19387553.3017</v>
      </c>
      <c r="O121" s="316">
        <v>3879229</v>
      </c>
      <c r="P121" s="41">
        <v>-194497.132058952</v>
      </c>
      <c r="Q121" s="144">
        <v>10784.07</v>
      </c>
      <c r="R121" s="144">
        <v>1545742.4326244416</v>
      </c>
      <c r="S121" s="144">
        <v>19171.68</v>
      </c>
      <c r="T121" s="144">
        <v>660425.71365838463</v>
      </c>
      <c r="U121" s="144">
        <v>335504.39999999997</v>
      </c>
      <c r="V121" s="333">
        <f>SUM(MinskningarHöjningar[[#This Row],[Kompensation för arbetsmarknadsstöd (arbetsmarknadsstöd år 2006)]:[Höjning av statsandel på grund av corona enligt invånarantal (2,80 €/inv)]])</f>
        <v>6256360.164223874</v>
      </c>
      <c r="W121" s="331">
        <f>MinskningarHöjningar[[#This Row],[Höjningar sammanlagt]]+MinskningarHöjningar[[#This Row],[Minskningar sammanlagt]]</f>
        <v>-13131193.137476126</v>
      </c>
      <c r="X121" s="122"/>
    </row>
    <row r="122" spans="1:24" s="114" customFormat="1" x14ac:dyDescent="0.25">
      <c r="A122" s="303">
        <v>399</v>
      </c>
      <c r="B122" s="38" t="s">
        <v>331</v>
      </c>
      <c r="C122" s="144">
        <v>-14590.94</v>
      </c>
      <c r="D122" s="144">
        <v>-14590.94</v>
      </c>
      <c r="E122" s="144">
        <v>-14590.94</v>
      </c>
      <c r="F122" s="144">
        <v>-32869.699999999997</v>
      </c>
      <c r="G122" s="144">
        <v>-400.85</v>
      </c>
      <c r="H122" s="144">
        <v>-50801.81</v>
      </c>
      <c r="I122" s="144">
        <v>-62153.72</v>
      </c>
      <c r="J122" s="144">
        <v>-134451.69999999998</v>
      </c>
      <c r="K122" s="144">
        <v>-157934.9</v>
      </c>
      <c r="L122" s="144">
        <v>-165080.69500000001</v>
      </c>
      <c r="M122" s="144">
        <v>-19801.990000000002</v>
      </c>
      <c r="N122" s="332">
        <f>SUM(MinskningarHöjningar[[#This Row],[Minskning på basis av incitament för kommunernas digitalisering (-1,82 €/inv)]:[Minskning av pensionsstödet (-2,47 €/inv)]])</f>
        <v>-667268.18500000006</v>
      </c>
      <c r="O122" s="316">
        <v>-80765</v>
      </c>
      <c r="P122" s="316">
        <v>-82669.056636592373</v>
      </c>
      <c r="Q122" s="144">
        <v>721.53</v>
      </c>
      <c r="R122" s="144">
        <v>-12529.881211991415</v>
      </c>
      <c r="S122" s="144">
        <v>1282.72</v>
      </c>
      <c r="T122" s="144">
        <v>45167.01475255024</v>
      </c>
      <c r="U122" s="144">
        <v>22447.599999999999</v>
      </c>
      <c r="V122" s="333">
        <f>SUM(MinskningarHöjningar[[#This Row],[Kompensation för arbetsmarknadsstöd (arbetsmarknadsstöd år 2006)]:[Höjning av statsandel på grund av corona enligt invånarantal (2,80 €/inv)]])</f>
        <v>-106345.07309603356</v>
      </c>
      <c r="W122" s="331">
        <f>MinskningarHöjningar[[#This Row],[Höjningar sammanlagt]]+MinskningarHöjningar[[#This Row],[Minskningar sammanlagt]]</f>
        <v>-773613.25809603359</v>
      </c>
      <c r="X122" s="70"/>
    </row>
    <row r="123" spans="1:24" s="54" customFormat="1" x14ac:dyDescent="0.25">
      <c r="A123" s="307">
        <v>400</v>
      </c>
      <c r="B123" s="38" t="s">
        <v>81</v>
      </c>
      <c r="C123" s="144">
        <v>-15630.16</v>
      </c>
      <c r="D123" s="144">
        <v>-15630.16</v>
      </c>
      <c r="E123" s="144">
        <v>-15630.16</v>
      </c>
      <c r="F123" s="144">
        <v>-35210.799999999996</v>
      </c>
      <c r="G123" s="144">
        <v>-429.40000000000003</v>
      </c>
      <c r="H123" s="144">
        <v>-54329.1</v>
      </c>
      <c r="I123" s="144">
        <v>-66469.2</v>
      </c>
      <c r="J123" s="144">
        <v>-143787</v>
      </c>
      <c r="K123" s="144">
        <v>-169183.6</v>
      </c>
      <c r="L123" s="144">
        <v>-187848.6525</v>
      </c>
      <c r="M123" s="144">
        <v>-21212.36</v>
      </c>
      <c r="N123" s="332">
        <f>SUM(MinskningarHöjningar[[#This Row],[Minskning på basis av incitament för kommunernas digitalisering (-1,82 €/inv)]:[Minskning av pensionsstödet (-2,47 €/inv)]])</f>
        <v>-725360.59249999991</v>
      </c>
      <c r="O123" s="316">
        <v>-34740</v>
      </c>
      <c r="P123" s="41">
        <v>84422.162066999823</v>
      </c>
      <c r="Q123" s="144">
        <v>772.92</v>
      </c>
      <c r="R123" s="144">
        <v>-68194.11536266029</v>
      </c>
      <c r="S123" s="144">
        <v>1374.08</v>
      </c>
      <c r="T123" s="144">
        <v>41132.01435198832</v>
      </c>
      <c r="U123" s="144">
        <v>24046.399999999998</v>
      </c>
      <c r="V123" s="333">
        <f>SUM(MinskningarHöjningar[[#This Row],[Kompensation för arbetsmarknadsstöd (arbetsmarknadsstöd år 2006)]:[Höjning av statsandel på grund av corona enligt invånarantal (2,80 €/inv)]])</f>
        <v>48813.461056327855</v>
      </c>
      <c r="W123" s="331">
        <f>MinskningarHöjningar[[#This Row],[Höjningar sammanlagt]]+MinskningarHöjningar[[#This Row],[Minskningar sammanlagt]]</f>
        <v>-676547.13144367211</v>
      </c>
      <c r="X123" s="122"/>
    </row>
    <row r="124" spans="1:24" s="54" customFormat="1" x14ac:dyDescent="0.25">
      <c r="A124" s="307">
        <v>402</v>
      </c>
      <c r="B124" s="38" t="s">
        <v>82</v>
      </c>
      <c r="C124" s="144">
        <v>-17262.7</v>
      </c>
      <c r="D124" s="144">
        <v>-17262.7</v>
      </c>
      <c r="E124" s="144">
        <v>-17262.7</v>
      </c>
      <c r="F124" s="144">
        <v>-38888.5</v>
      </c>
      <c r="G124" s="144">
        <v>-474.25</v>
      </c>
      <c r="H124" s="144">
        <v>-61156.52</v>
      </c>
      <c r="I124" s="144">
        <v>-74822.239999999991</v>
      </c>
      <c r="J124" s="144">
        <v>-161856.4</v>
      </c>
      <c r="K124" s="144">
        <v>-186854.5</v>
      </c>
      <c r="L124" s="144">
        <v>-348258.18784999999</v>
      </c>
      <c r="M124" s="144">
        <v>-23427.95</v>
      </c>
      <c r="N124" s="332">
        <f>SUM(MinskningarHöjningar[[#This Row],[Minskning på basis av incitament för kommunernas digitalisering (-1,82 €/inv)]:[Minskning av pensionsstödet (-2,47 €/inv)]])</f>
        <v>-947526.64784999995</v>
      </c>
      <c r="O124" s="316">
        <v>244217</v>
      </c>
      <c r="P124" s="41">
        <v>-103708.25441498868</v>
      </c>
      <c r="Q124" s="144">
        <v>853.65</v>
      </c>
      <c r="R124" s="144">
        <v>102864.12525654309</v>
      </c>
      <c r="S124" s="144">
        <v>1517.6000000000001</v>
      </c>
      <c r="T124" s="144">
        <v>42060.134681074655</v>
      </c>
      <c r="U124" s="144">
        <v>26558</v>
      </c>
      <c r="V124" s="333">
        <f>SUM(MinskningarHöjningar[[#This Row],[Kompensation för arbetsmarknadsstöd (arbetsmarknadsstöd år 2006)]:[Höjning av statsandel på grund av corona enligt invånarantal (2,80 €/inv)]])</f>
        <v>314362.25552262907</v>
      </c>
      <c r="W124" s="331">
        <f>MinskningarHöjningar[[#This Row],[Höjningar sammanlagt]]+MinskningarHöjningar[[#This Row],[Minskningar sammanlagt]]</f>
        <v>-633164.39232737082</v>
      </c>
      <c r="X124" s="122"/>
    </row>
    <row r="125" spans="1:24" s="54" customFormat="1" x14ac:dyDescent="0.25">
      <c r="A125" s="307">
        <v>403</v>
      </c>
      <c r="B125" s="38" t="s">
        <v>83</v>
      </c>
      <c r="C125" s="144">
        <v>-5452.72</v>
      </c>
      <c r="D125" s="144">
        <v>-5452.72</v>
      </c>
      <c r="E125" s="144">
        <v>-5452.72</v>
      </c>
      <c r="F125" s="144">
        <v>-12283.599999999999</v>
      </c>
      <c r="G125" s="144">
        <v>-149.80000000000001</v>
      </c>
      <c r="H125" s="144">
        <v>-19813.399999999998</v>
      </c>
      <c r="I125" s="144">
        <v>-24240.799999999999</v>
      </c>
      <c r="J125" s="144">
        <v>-52438</v>
      </c>
      <c r="K125" s="144">
        <v>-59021.2</v>
      </c>
      <c r="L125" s="144">
        <v>-36415.58</v>
      </c>
      <c r="M125" s="144">
        <v>-7400.1200000000008</v>
      </c>
      <c r="N125" s="332">
        <f>SUM(MinskningarHöjningar[[#This Row],[Minskning på basis av incitament för kommunernas digitalisering (-1,82 €/inv)]:[Minskning av pensionsstödet (-2,47 €/inv)]])</f>
        <v>-228120.65999999997</v>
      </c>
      <c r="O125" s="316">
        <v>-43921</v>
      </c>
      <c r="P125" s="41">
        <v>48930.923893926665</v>
      </c>
      <c r="Q125" s="144">
        <v>269.64</v>
      </c>
      <c r="R125" s="144">
        <v>-35969.891305223748</v>
      </c>
      <c r="S125" s="144">
        <v>479.36</v>
      </c>
      <c r="T125" s="144">
        <v>12639.276544405981</v>
      </c>
      <c r="U125" s="144">
        <v>8388.7999999999993</v>
      </c>
      <c r="V125" s="333">
        <f>SUM(MinskningarHöjningar[[#This Row],[Kompensation för arbetsmarknadsstöd (arbetsmarknadsstöd år 2006)]:[Höjning av statsandel på grund av corona enligt invånarantal (2,80 €/inv)]])</f>
        <v>-9182.8908668911026</v>
      </c>
      <c r="W125" s="331">
        <f>MinskningarHöjningar[[#This Row],[Höjningar sammanlagt]]+MinskningarHöjningar[[#This Row],[Minskningar sammanlagt]]</f>
        <v>-237303.55086689108</v>
      </c>
      <c r="X125" s="122"/>
    </row>
    <row r="126" spans="1:24" s="54" customFormat="1" x14ac:dyDescent="0.25">
      <c r="A126" s="307">
        <v>405</v>
      </c>
      <c r="B126" s="38" t="s">
        <v>332</v>
      </c>
      <c r="C126" s="144">
        <v>-132193.88</v>
      </c>
      <c r="D126" s="144">
        <v>-132193.88</v>
      </c>
      <c r="E126" s="144">
        <v>-132193.88</v>
      </c>
      <c r="F126" s="144">
        <v>-297799.39999999997</v>
      </c>
      <c r="G126" s="144">
        <v>-3631.7000000000003</v>
      </c>
      <c r="H126" s="144">
        <v>-460055.79</v>
      </c>
      <c r="I126" s="144">
        <v>-562857.48</v>
      </c>
      <c r="J126" s="144">
        <v>-1217580.3</v>
      </c>
      <c r="K126" s="144">
        <v>-1430889.8</v>
      </c>
      <c r="L126" s="144">
        <v>-4781407.0455499999</v>
      </c>
      <c r="M126" s="144">
        <v>-179405.98</v>
      </c>
      <c r="N126" s="332">
        <f>SUM(MinskningarHöjningar[[#This Row],[Minskning på basis av incitament för kommunernas digitalisering (-1,82 €/inv)]:[Minskning av pensionsstödet (-2,47 €/inv)]])</f>
        <v>-9330209.1355499998</v>
      </c>
      <c r="O126" s="316">
        <v>339710</v>
      </c>
      <c r="P126" s="41">
        <v>997030.45859530568</v>
      </c>
      <c r="Q126" s="144">
        <v>6537.0599999999995</v>
      </c>
      <c r="R126" s="144">
        <v>152463.40178400092</v>
      </c>
      <c r="S126" s="144">
        <v>11621.44</v>
      </c>
      <c r="T126" s="144">
        <v>401066.76584926911</v>
      </c>
      <c r="U126" s="144">
        <v>203375.19999999998</v>
      </c>
      <c r="V126" s="333">
        <f>SUM(MinskningarHöjningar[[#This Row],[Kompensation för arbetsmarknadsstöd (arbetsmarknadsstöd år 2006)]:[Höjning av statsandel på grund av corona enligt invånarantal (2,80 €/inv)]])</f>
        <v>2111804.3262285758</v>
      </c>
      <c r="W126" s="331">
        <f>MinskningarHöjningar[[#This Row],[Höjningar sammanlagt]]+MinskningarHöjningar[[#This Row],[Minskningar sammanlagt]]</f>
        <v>-7218404.809321424</v>
      </c>
      <c r="X126" s="122"/>
    </row>
    <row r="127" spans="1:24" s="54" customFormat="1" x14ac:dyDescent="0.25">
      <c r="A127" s="307">
        <v>407</v>
      </c>
      <c r="B127" s="38" t="s">
        <v>333</v>
      </c>
      <c r="C127" s="144">
        <v>-4742.92</v>
      </c>
      <c r="D127" s="144">
        <v>-4742.92</v>
      </c>
      <c r="E127" s="144">
        <v>-4742.92</v>
      </c>
      <c r="F127" s="144">
        <v>-10684.599999999999</v>
      </c>
      <c r="G127" s="144">
        <v>-130.30000000000001</v>
      </c>
      <c r="H127" s="144">
        <v>-17074.86</v>
      </c>
      <c r="I127" s="144">
        <v>-20890.32</v>
      </c>
      <c r="J127" s="144">
        <v>-45190.2</v>
      </c>
      <c r="K127" s="144">
        <v>-51338.2</v>
      </c>
      <c r="L127" s="144">
        <v>-90290.262000000002</v>
      </c>
      <c r="M127" s="144">
        <v>-6436.8200000000006</v>
      </c>
      <c r="N127" s="332">
        <f>SUM(MinskningarHöjningar[[#This Row],[Minskning på basis av incitament för kommunernas digitalisering (-1,82 €/inv)]:[Minskning av pensionsstödet (-2,47 €/inv)]])</f>
        <v>-256264.32199999999</v>
      </c>
      <c r="O127" s="316">
        <v>-44318</v>
      </c>
      <c r="P127" s="41">
        <v>28807.877030804753</v>
      </c>
      <c r="Q127" s="144">
        <v>234.54</v>
      </c>
      <c r="R127" s="144">
        <v>24014.387066761647</v>
      </c>
      <c r="S127" s="144">
        <v>416.96000000000004</v>
      </c>
      <c r="T127" s="144">
        <v>12073.594470202765</v>
      </c>
      <c r="U127" s="144">
        <v>7296.7999999999993</v>
      </c>
      <c r="V127" s="333">
        <f>SUM(MinskningarHöjningar[[#This Row],[Kompensation för arbetsmarknadsstöd (arbetsmarknadsstöd år 2006)]:[Höjning av statsandel på grund av corona enligt invånarantal (2,80 €/inv)]])</f>
        <v>28526.158567769166</v>
      </c>
      <c r="W127" s="331">
        <f>MinskningarHöjningar[[#This Row],[Höjningar sammanlagt]]+MinskningarHöjningar[[#This Row],[Minskningar sammanlagt]]</f>
        <v>-227738.16343223082</v>
      </c>
      <c r="X127" s="122"/>
    </row>
    <row r="128" spans="1:24" s="54" customFormat="1" x14ac:dyDescent="0.25">
      <c r="A128" s="307">
        <v>408</v>
      </c>
      <c r="B128" s="38" t="s">
        <v>334</v>
      </c>
      <c r="C128" s="144">
        <v>-25985.96</v>
      </c>
      <c r="D128" s="144">
        <v>-25985.96</v>
      </c>
      <c r="E128" s="144">
        <v>-25985.96</v>
      </c>
      <c r="F128" s="144">
        <v>-58539.799999999996</v>
      </c>
      <c r="G128" s="144">
        <v>-713.90000000000009</v>
      </c>
      <c r="H128" s="144">
        <v>-91457.14</v>
      </c>
      <c r="I128" s="144">
        <v>-111893.68</v>
      </c>
      <c r="J128" s="144">
        <v>-242049.8</v>
      </c>
      <c r="K128" s="144">
        <v>-281276.59999999998</v>
      </c>
      <c r="L128" s="144">
        <v>-513583.31900000002</v>
      </c>
      <c r="M128" s="144">
        <v>-35266.660000000003</v>
      </c>
      <c r="N128" s="332">
        <f>SUM(MinskningarHöjningar[[#This Row],[Minskning på basis av incitament för kommunernas digitalisering (-1,82 €/inv)]:[Minskning av pensionsstödet (-2,47 €/inv)]])</f>
        <v>-1412738.7789999999</v>
      </c>
      <c r="O128" s="316">
        <v>-265852</v>
      </c>
      <c r="P128" s="41">
        <v>357807.1910356991</v>
      </c>
      <c r="Q128" s="144">
        <v>1285.02</v>
      </c>
      <c r="R128" s="144">
        <v>-29900.497191731003</v>
      </c>
      <c r="S128" s="144">
        <v>2284.48</v>
      </c>
      <c r="T128" s="144">
        <v>70381.617208614931</v>
      </c>
      <c r="U128" s="144">
        <v>39978.399999999994</v>
      </c>
      <c r="V128" s="333">
        <f>SUM(MinskningarHöjningar[[#This Row],[Kompensation för arbetsmarknadsstöd (arbetsmarknadsstöd år 2006)]:[Höjning av statsandel på grund av corona enligt invånarantal (2,80 €/inv)]])</f>
        <v>175984.21105258304</v>
      </c>
      <c r="W128" s="331">
        <f>MinskningarHöjningar[[#This Row],[Höjningar sammanlagt]]+MinskningarHöjningar[[#This Row],[Minskningar sammanlagt]]</f>
        <v>-1236754.5679474168</v>
      </c>
      <c r="X128" s="122"/>
    </row>
    <row r="129" spans="1:24" s="54" customFormat="1" x14ac:dyDescent="0.25">
      <c r="A129" s="307">
        <v>410</v>
      </c>
      <c r="B129" s="38" t="s">
        <v>84</v>
      </c>
      <c r="C129" s="144">
        <v>-34403.46</v>
      </c>
      <c r="D129" s="144">
        <v>-34403.46</v>
      </c>
      <c r="E129" s="144">
        <v>-34403.46</v>
      </c>
      <c r="F129" s="144">
        <v>-77502.299999999988</v>
      </c>
      <c r="G129" s="144">
        <v>-945.15000000000009</v>
      </c>
      <c r="H129" s="144">
        <v>-119751.18</v>
      </c>
      <c r="I129" s="144">
        <v>-146510.16</v>
      </c>
      <c r="J129" s="144">
        <v>-316932.59999999998</v>
      </c>
      <c r="K129" s="144">
        <v>-372389.1</v>
      </c>
      <c r="L129" s="144">
        <v>-762196.32499999995</v>
      </c>
      <c r="M129" s="144">
        <v>-46690.41</v>
      </c>
      <c r="N129" s="332">
        <f>SUM(MinskningarHöjningar[[#This Row],[Minskning på basis av incitament för kommunernas digitalisering (-1,82 €/inv)]:[Minskning av pensionsstödet (-2,47 €/inv)]])</f>
        <v>-1946127.605</v>
      </c>
      <c r="O129" s="316">
        <v>194838</v>
      </c>
      <c r="P129" s="41">
        <v>-78414.623055167496</v>
      </c>
      <c r="Q129" s="144">
        <v>1701.27</v>
      </c>
      <c r="R129" s="144">
        <v>91445.986128540564</v>
      </c>
      <c r="S129" s="144">
        <v>3024.48</v>
      </c>
      <c r="T129" s="144">
        <v>97860.511375487273</v>
      </c>
      <c r="U129" s="144">
        <v>52928.399999999994</v>
      </c>
      <c r="V129" s="333">
        <f>SUM(MinskningarHöjningar[[#This Row],[Kompensation för arbetsmarknadsstöd (arbetsmarknadsstöd år 2006)]:[Höjning av statsandel på grund av corona enligt invånarantal (2,80 €/inv)]])</f>
        <v>363384.02444886032</v>
      </c>
      <c r="W129" s="331">
        <f>MinskningarHöjningar[[#This Row],[Höjningar sammanlagt]]+MinskningarHöjningar[[#This Row],[Minskningar sammanlagt]]</f>
        <v>-1582743.5805511395</v>
      </c>
      <c r="X129" s="122"/>
    </row>
    <row r="130" spans="1:24" s="54" customFormat="1" x14ac:dyDescent="0.25">
      <c r="A130" s="307">
        <v>416</v>
      </c>
      <c r="B130" s="38" t="s">
        <v>85</v>
      </c>
      <c r="C130" s="144">
        <v>-5407.22</v>
      </c>
      <c r="D130" s="144">
        <v>-5407.22</v>
      </c>
      <c r="E130" s="144">
        <v>-5407.22</v>
      </c>
      <c r="F130" s="144">
        <v>-12181.099999999999</v>
      </c>
      <c r="G130" s="144">
        <v>-148.55000000000001</v>
      </c>
      <c r="H130" s="144">
        <v>-19327.53</v>
      </c>
      <c r="I130" s="144">
        <v>-23646.36</v>
      </c>
      <c r="J130" s="144">
        <v>-51152.1</v>
      </c>
      <c r="K130" s="144">
        <v>-58528.7</v>
      </c>
      <c r="L130" s="144">
        <v>-107895.9825</v>
      </c>
      <c r="M130" s="144">
        <v>-7338.3700000000008</v>
      </c>
      <c r="N130" s="332">
        <f>SUM(MinskningarHöjningar[[#This Row],[Minskning på basis av incitament för kommunernas digitalisering (-1,82 €/inv)]:[Minskning av pensionsstödet (-2,47 €/inv)]])</f>
        <v>-296440.35249999998</v>
      </c>
      <c r="O130" s="316">
        <v>34956</v>
      </c>
      <c r="P130" s="41">
        <v>-11455.423512226902</v>
      </c>
      <c r="Q130" s="144">
        <v>267.39</v>
      </c>
      <c r="R130" s="144">
        <v>6790.5517086032305</v>
      </c>
      <c r="S130" s="144">
        <v>475.36</v>
      </c>
      <c r="T130" s="144">
        <v>15559.492763085107</v>
      </c>
      <c r="U130" s="144">
        <v>8318.7999999999993</v>
      </c>
      <c r="V130" s="333">
        <f>SUM(MinskningarHöjningar[[#This Row],[Kompensation för arbetsmarknadsstöd (arbetsmarknadsstöd år 2006)]:[Höjning av statsandel på grund av corona enligt invånarantal (2,80 €/inv)]])</f>
        <v>54912.170959461437</v>
      </c>
      <c r="W130" s="331">
        <f>MinskningarHöjningar[[#This Row],[Höjningar sammanlagt]]+MinskningarHöjningar[[#This Row],[Minskningar sammanlagt]]</f>
        <v>-241528.18154053856</v>
      </c>
      <c r="X130" s="122"/>
    </row>
    <row r="131" spans="1:24" s="54" customFormat="1" x14ac:dyDescent="0.25">
      <c r="A131" s="307">
        <v>418</v>
      </c>
      <c r="B131" s="38" t="s">
        <v>86</v>
      </c>
      <c r="C131" s="144">
        <v>-42811.86</v>
      </c>
      <c r="D131" s="144">
        <v>-42811.86</v>
      </c>
      <c r="E131" s="144">
        <v>-42811.86</v>
      </c>
      <c r="F131" s="144">
        <v>-96444.299999999988</v>
      </c>
      <c r="G131" s="144">
        <v>-1176.1500000000001</v>
      </c>
      <c r="H131" s="144">
        <v>-144050.99</v>
      </c>
      <c r="I131" s="144">
        <v>-176239.88</v>
      </c>
      <c r="J131" s="144">
        <v>-381244.3</v>
      </c>
      <c r="K131" s="144">
        <v>-463403.1</v>
      </c>
      <c r="L131" s="144">
        <v>-1054341.55</v>
      </c>
      <c r="M131" s="144">
        <v>-58101.810000000005</v>
      </c>
      <c r="N131" s="332">
        <f>SUM(MinskningarHöjningar[[#This Row],[Minskning på basis av incitament för kommunernas digitalisering (-1,82 €/inv)]:[Minskning av pensionsstödet (-2,47 €/inv)]])</f>
        <v>-2503437.6599999997</v>
      </c>
      <c r="O131" s="316">
        <v>343408</v>
      </c>
      <c r="P131" s="41">
        <v>-22639.194855719805</v>
      </c>
      <c r="Q131" s="144">
        <v>2117.0699999999997</v>
      </c>
      <c r="R131" s="144">
        <v>28264.493502075667</v>
      </c>
      <c r="S131" s="144">
        <v>3763.6800000000003</v>
      </c>
      <c r="T131" s="144">
        <v>138706.88921281317</v>
      </c>
      <c r="U131" s="144">
        <v>65864.399999999994</v>
      </c>
      <c r="V131" s="333">
        <f>SUM(MinskningarHöjningar[[#This Row],[Kompensation för arbetsmarknadsstöd (arbetsmarknadsstöd år 2006)]:[Höjning av statsandel på grund av corona enligt invånarantal (2,80 €/inv)]])</f>
        <v>559485.337859169</v>
      </c>
      <c r="W131" s="331">
        <f>MinskningarHöjningar[[#This Row],[Höjningar sammanlagt]]+MinskningarHöjningar[[#This Row],[Minskningar sammanlagt]]</f>
        <v>-1943952.3221408306</v>
      </c>
      <c r="X131" s="122"/>
    </row>
    <row r="132" spans="1:24" s="54" customFormat="1" x14ac:dyDescent="0.25">
      <c r="A132" s="307">
        <v>420</v>
      </c>
      <c r="B132" s="38" t="s">
        <v>87</v>
      </c>
      <c r="C132" s="144">
        <v>-17206.28</v>
      </c>
      <c r="D132" s="144">
        <v>-17206.28</v>
      </c>
      <c r="E132" s="144">
        <v>-17206.28</v>
      </c>
      <c r="F132" s="144">
        <v>-38761.399999999994</v>
      </c>
      <c r="G132" s="144">
        <v>-472.70000000000005</v>
      </c>
      <c r="H132" s="144">
        <v>-61724.42</v>
      </c>
      <c r="I132" s="144">
        <v>-75517.039999999994</v>
      </c>
      <c r="J132" s="144">
        <v>-163359.4</v>
      </c>
      <c r="K132" s="144">
        <v>-186243.8</v>
      </c>
      <c r="L132" s="144">
        <v>-373119.30625000002</v>
      </c>
      <c r="M132" s="144">
        <v>-23351.38</v>
      </c>
      <c r="N132" s="332">
        <f>SUM(MinskningarHöjningar[[#This Row],[Minskning på basis av incitament för kommunernas digitalisering (-1,82 €/inv)]:[Minskning av pensionsstödet (-2,47 €/inv)]])</f>
        <v>-974168.28624999989</v>
      </c>
      <c r="O132" s="316">
        <v>13462</v>
      </c>
      <c r="P132" s="41">
        <v>-162756.96273579448</v>
      </c>
      <c r="Q132" s="144">
        <v>850.86</v>
      </c>
      <c r="R132" s="144">
        <v>31509.967962537441</v>
      </c>
      <c r="S132" s="144">
        <v>1512.64</v>
      </c>
      <c r="T132" s="144">
        <v>47581.265089083106</v>
      </c>
      <c r="U132" s="144">
        <v>26471.199999999997</v>
      </c>
      <c r="V132" s="333">
        <f>SUM(MinskningarHöjningar[[#This Row],[Kompensation för arbetsmarknadsstöd (arbetsmarknadsstöd år 2006)]:[Höjning av statsandel på grund av corona enligt invånarantal (2,80 €/inv)]])</f>
        <v>-41369.029684173947</v>
      </c>
      <c r="W132" s="331">
        <f>MinskningarHöjningar[[#This Row],[Höjningar sammanlagt]]+MinskningarHöjningar[[#This Row],[Minskningar sammanlagt]]</f>
        <v>-1015537.3159341739</v>
      </c>
      <c r="X132" s="122"/>
    </row>
    <row r="133" spans="1:24" s="54" customFormat="1" x14ac:dyDescent="0.25">
      <c r="A133" s="307">
        <v>421</v>
      </c>
      <c r="B133" s="38" t="s">
        <v>88</v>
      </c>
      <c r="C133" s="144">
        <v>-1308.5800000000002</v>
      </c>
      <c r="D133" s="144">
        <v>-1308.5800000000002</v>
      </c>
      <c r="E133" s="144">
        <v>-1308.5800000000002</v>
      </c>
      <c r="F133" s="144">
        <v>-2947.8999999999996</v>
      </c>
      <c r="G133" s="144">
        <v>-35.950000000000003</v>
      </c>
      <c r="H133" s="144">
        <v>-4978.59</v>
      </c>
      <c r="I133" s="144">
        <v>-6091.08</v>
      </c>
      <c r="J133" s="144">
        <v>-13176.3</v>
      </c>
      <c r="K133" s="144">
        <v>-14164.3</v>
      </c>
      <c r="L133" s="144">
        <v>-8846.3250000000007</v>
      </c>
      <c r="M133" s="144">
        <v>-1775.93</v>
      </c>
      <c r="N133" s="332">
        <f>SUM(MinskningarHöjningar[[#This Row],[Minskning på basis av incitament för kommunernas digitalisering (-1,82 €/inv)]:[Minskning av pensionsstödet (-2,47 €/inv)]])</f>
        <v>-55942.114999999998</v>
      </c>
      <c r="O133" s="316">
        <v>18127</v>
      </c>
      <c r="P133" s="41">
        <v>39125.340264778584</v>
      </c>
      <c r="Q133" s="144">
        <v>64.709999999999994</v>
      </c>
      <c r="R133" s="144">
        <v>-10671.592234454174</v>
      </c>
      <c r="S133" s="144">
        <v>115.04</v>
      </c>
      <c r="T133" s="144">
        <v>2703.3092499897944</v>
      </c>
      <c r="U133" s="144">
        <v>2013.1999999999998</v>
      </c>
      <c r="V133" s="333">
        <f>SUM(MinskningarHöjningar[[#This Row],[Kompensation för arbetsmarknadsstöd (arbetsmarknadsstöd år 2006)]:[Höjning av statsandel på grund av corona enligt invånarantal (2,80 €/inv)]])</f>
        <v>51477.007280314203</v>
      </c>
      <c r="W133" s="331">
        <f>MinskningarHöjningar[[#This Row],[Höjningar sammanlagt]]+MinskningarHöjningar[[#This Row],[Minskningar sammanlagt]]</f>
        <v>-4465.107719685795</v>
      </c>
      <c r="X133" s="122"/>
    </row>
    <row r="134" spans="1:24" s="54" customFormat="1" x14ac:dyDescent="0.25">
      <c r="A134" s="307">
        <v>422</v>
      </c>
      <c r="B134" s="38" t="s">
        <v>89</v>
      </c>
      <c r="C134" s="144">
        <v>-19808.88</v>
      </c>
      <c r="D134" s="144">
        <v>-19808.88</v>
      </c>
      <c r="E134" s="144">
        <v>-19808.88</v>
      </c>
      <c r="F134" s="144">
        <v>-44624.399999999994</v>
      </c>
      <c r="G134" s="144">
        <v>-544.20000000000005</v>
      </c>
      <c r="H134" s="144">
        <v>-71284.069999999992</v>
      </c>
      <c r="I134" s="144">
        <v>-87212.84</v>
      </c>
      <c r="J134" s="144">
        <v>-188659.9</v>
      </c>
      <c r="K134" s="144">
        <v>-214414.8</v>
      </c>
      <c r="L134" s="144">
        <v>-423643.55884999997</v>
      </c>
      <c r="M134" s="144">
        <v>-26883.480000000003</v>
      </c>
      <c r="N134" s="332">
        <f>SUM(MinskningarHöjningar[[#This Row],[Minskning på basis av incitament för kommunernas digitalisering (-1,82 €/inv)]:[Minskning av pensionsstödet (-2,47 €/inv)]])</f>
        <v>-1116693.88885</v>
      </c>
      <c r="O134" s="316">
        <v>635429</v>
      </c>
      <c r="P134" s="41">
        <v>-315981.70902796835</v>
      </c>
      <c r="Q134" s="144">
        <v>979.56</v>
      </c>
      <c r="R134" s="144">
        <v>108844.53860003932</v>
      </c>
      <c r="S134" s="144">
        <v>1741.44</v>
      </c>
      <c r="T134" s="144">
        <v>50184.355612918604</v>
      </c>
      <c r="U134" s="144">
        <v>30475.199999999997</v>
      </c>
      <c r="V134" s="333">
        <f>SUM(MinskningarHöjningar[[#This Row],[Kompensation för arbetsmarknadsstöd (arbetsmarknadsstöd år 2006)]:[Höjning av statsandel på grund av corona enligt invånarantal (2,80 €/inv)]])</f>
        <v>511672.3851849896</v>
      </c>
      <c r="W134" s="331">
        <f>MinskningarHöjningar[[#This Row],[Höjningar sammanlagt]]+MinskningarHöjningar[[#This Row],[Minskningar sammanlagt]]</f>
        <v>-605021.50366501044</v>
      </c>
      <c r="X134" s="122"/>
    </row>
    <row r="135" spans="1:24" s="54" customFormat="1" x14ac:dyDescent="0.25">
      <c r="A135" s="307">
        <v>423</v>
      </c>
      <c r="B135" s="38" t="s">
        <v>335</v>
      </c>
      <c r="C135" s="144">
        <v>-36389.08</v>
      </c>
      <c r="D135" s="144">
        <v>-36389.08</v>
      </c>
      <c r="E135" s="144">
        <v>-36389.08</v>
      </c>
      <c r="F135" s="144">
        <v>-81975.399999999994</v>
      </c>
      <c r="G135" s="144">
        <v>-999.7</v>
      </c>
      <c r="H135" s="144">
        <v>-123650.76</v>
      </c>
      <c r="I135" s="144">
        <v>-151281.12</v>
      </c>
      <c r="J135" s="144">
        <v>-327253.2</v>
      </c>
      <c r="K135" s="144">
        <v>-393881.8</v>
      </c>
      <c r="L135" s="144">
        <v>-440305.36225000001</v>
      </c>
      <c r="M135" s="144">
        <v>-49385.18</v>
      </c>
      <c r="N135" s="332">
        <f>SUM(MinskningarHöjningar[[#This Row],[Minskning på basis av incitament för kommunernas digitalisering (-1,82 €/inv)]:[Minskning av pensionsstödet (-2,47 €/inv)]])</f>
        <v>-1677899.7622499999</v>
      </c>
      <c r="O135" s="316">
        <v>13774</v>
      </c>
      <c r="P135" s="41">
        <v>-70084.709369556047</v>
      </c>
      <c r="Q135" s="144">
        <v>1799.46</v>
      </c>
      <c r="R135" s="144">
        <v>-71237.505635071007</v>
      </c>
      <c r="S135" s="144">
        <v>3199.04</v>
      </c>
      <c r="T135" s="144">
        <v>112824.80543040222</v>
      </c>
      <c r="U135" s="144">
        <v>55983.199999999997</v>
      </c>
      <c r="V135" s="333">
        <f>SUM(MinskningarHöjningar[[#This Row],[Kompensation för arbetsmarknadsstöd (arbetsmarknadsstöd år 2006)]:[Höjning av statsandel på grund av corona enligt invånarantal (2,80 €/inv)]])</f>
        <v>46258.290425775165</v>
      </c>
      <c r="W135" s="331">
        <f>MinskningarHöjningar[[#This Row],[Höjningar sammanlagt]]+MinskningarHöjningar[[#This Row],[Minskningar sammanlagt]]</f>
        <v>-1631641.4718242248</v>
      </c>
      <c r="X135" s="122"/>
    </row>
    <row r="136" spans="1:24" s="54" customFormat="1" x14ac:dyDescent="0.25">
      <c r="A136" s="303">
        <v>425</v>
      </c>
      <c r="B136" s="38" t="s">
        <v>336</v>
      </c>
      <c r="C136" s="144">
        <v>-18547.62</v>
      </c>
      <c r="D136" s="144">
        <v>-18547.62</v>
      </c>
      <c r="E136" s="144">
        <v>-18547.62</v>
      </c>
      <c r="F136" s="144">
        <v>-41783.1</v>
      </c>
      <c r="G136" s="144">
        <v>-509.55</v>
      </c>
      <c r="H136" s="144">
        <v>-63939.229999999996</v>
      </c>
      <c r="I136" s="144">
        <v>-78226.759999999995</v>
      </c>
      <c r="J136" s="144">
        <v>-169221.1</v>
      </c>
      <c r="K136" s="144">
        <v>-200762.69999999998</v>
      </c>
      <c r="L136" s="144">
        <v>-168500.51500000001</v>
      </c>
      <c r="M136" s="144">
        <v>-25171.77</v>
      </c>
      <c r="N136" s="332">
        <f>SUM(MinskningarHöjningar[[#This Row],[Minskning på basis av incitament för kommunernas digitalisering (-1,82 €/inv)]:[Minskning av pensionsstödet (-2,47 €/inv)]])</f>
        <v>-803757.58499999996</v>
      </c>
      <c r="O136" s="316">
        <v>40867</v>
      </c>
      <c r="P136" s="144">
        <v>-237163.87793625519</v>
      </c>
      <c r="Q136" s="144">
        <v>917.18999999999994</v>
      </c>
      <c r="R136" s="144">
        <v>37961.786778954076</v>
      </c>
      <c r="S136" s="144">
        <v>1630.56</v>
      </c>
      <c r="T136" s="144">
        <v>49908.773172533001</v>
      </c>
      <c r="U136" s="144">
        <v>28534.799999999999</v>
      </c>
      <c r="V136" s="333">
        <f>SUM(MinskningarHöjningar[[#This Row],[Kompensation för arbetsmarknadsstöd (arbetsmarknadsstöd år 2006)]:[Höjning av statsandel på grund av corona enligt invånarantal (2,80 €/inv)]])</f>
        <v>-77343.767984768099</v>
      </c>
      <c r="W136" s="331">
        <f>MinskningarHöjningar[[#This Row],[Höjningar sammanlagt]]+MinskningarHöjningar[[#This Row],[Minskningar sammanlagt]]</f>
        <v>-881101.35298476811</v>
      </c>
      <c r="X136" s="122"/>
    </row>
    <row r="137" spans="1:24" s="54" customFormat="1" x14ac:dyDescent="0.25">
      <c r="A137" s="307">
        <v>426</v>
      </c>
      <c r="B137" s="38" t="s">
        <v>90</v>
      </c>
      <c r="C137" s="144">
        <v>-21992.880000000001</v>
      </c>
      <c r="D137" s="144">
        <v>-21992.880000000001</v>
      </c>
      <c r="E137" s="144">
        <v>-21992.880000000001</v>
      </c>
      <c r="F137" s="144">
        <v>-49544.399999999994</v>
      </c>
      <c r="G137" s="144">
        <v>-604.20000000000005</v>
      </c>
      <c r="H137" s="144">
        <v>-76666.5</v>
      </c>
      <c r="I137" s="144">
        <v>-93798</v>
      </c>
      <c r="J137" s="144">
        <v>-202905</v>
      </c>
      <c r="K137" s="144">
        <v>-238054.8</v>
      </c>
      <c r="L137" s="144">
        <v>-499669.42725000001</v>
      </c>
      <c r="M137" s="144">
        <v>-29847.480000000003</v>
      </c>
      <c r="N137" s="332">
        <f>SUM(MinskningarHöjningar[[#This Row],[Minskning på basis av incitament för kommunernas digitalisering (-1,82 €/inv)]:[Minskning av pensionsstödet (-2,47 €/inv)]])</f>
        <v>-1257068.44725</v>
      </c>
      <c r="O137" s="316">
        <v>290281</v>
      </c>
      <c r="P137" s="41">
        <v>172946.06286363304</v>
      </c>
      <c r="Q137" s="144">
        <v>1087.56</v>
      </c>
      <c r="R137" s="144">
        <v>93145.619391315064</v>
      </c>
      <c r="S137" s="144">
        <v>1933.44</v>
      </c>
      <c r="T137" s="144">
        <v>58659.850001396437</v>
      </c>
      <c r="U137" s="144">
        <v>33835.199999999997</v>
      </c>
      <c r="V137" s="333">
        <f>SUM(MinskningarHöjningar[[#This Row],[Kompensation för arbetsmarknadsstöd (arbetsmarknadsstöd år 2006)]:[Höjning av statsandel på grund av corona enligt invånarantal (2,80 €/inv)]])</f>
        <v>651888.73225634452</v>
      </c>
      <c r="W137" s="331">
        <f>MinskningarHöjningar[[#This Row],[Höjningar sammanlagt]]+MinskningarHöjningar[[#This Row],[Minskningar sammanlagt]]</f>
        <v>-605179.71499365545</v>
      </c>
      <c r="X137" s="122"/>
    </row>
    <row r="138" spans="1:24" s="54" customFormat="1" x14ac:dyDescent="0.25">
      <c r="A138" s="307">
        <v>430</v>
      </c>
      <c r="B138" s="38" t="s">
        <v>91</v>
      </c>
      <c r="C138" s="144">
        <v>-28892.5</v>
      </c>
      <c r="D138" s="144">
        <v>-28892.5</v>
      </c>
      <c r="E138" s="144">
        <v>-28892.5</v>
      </c>
      <c r="F138" s="144">
        <v>-65087.499999999993</v>
      </c>
      <c r="G138" s="144">
        <v>-793.75</v>
      </c>
      <c r="H138" s="144">
        <v>-101906.5</v>
      </c>
      <c r="I138" s="144">
        <v>-124678</v>
      </c>
      <c r="J138" s="144">
        <v>-269705</v>
      </c>
      <c r="K138" s="144">
        <v>-312737.5</v>
      </c>
      <c r="L138" s="144">
        <v>-578877.01500000001</v>
      </c>
      <c r="M138" s="144">
        <v>-39211.25</v>
      </c>
      <c r="N138" s="332">
        <f>SUM(MinskningarHöjningar[[#This Row],[Minskning på basis av incitament för kommunernas digitalisering (-1,82 €/inv)]:[Minskning av pensionsstödet (-2,47 €/inv)]])</f>
        <v>-1579674.0150000001</v>
      </c>
      <c r="O138" s="316">
        <v>-167155</v>
      </c>
      <c r="P138" s="41">
        <v>60458.416094228625</v>
      </c>
      <c r="Q138" s="144">
        <v>1428.75</v>
      </c>
      <c r="R138" s="144">
        <v>17373.077941068477</v>
      </c>
      <c r="S138" s="144">
        <v>2540</v>
      </c>
      <c r="T138" s="144">
        <v>75015.260495042952</v>
      </c>
      <c r="U138" s="144">
        <v>44450</v>
      </c>
      <c r="V138" s="333">
        <f>SUM(MinskningarHöjningar[[#This Row],[Kompensation för arbetsmarknadsstöd (arbetsmarknadsstöd år 2006)]:[Höjning av statsandel på grund av corona enligt invånarantal (2,80 €/inv)]])</f>
        <v>34110.504530340055</v>
      </c>
      <c r="W138" s="331">
        <f>MinskningarHöjningar[[#This Row],[Höjningar sammanlagt]]+MinskningarHöjningar[[#This Row],[Minskningar sammanlagt]]</f>
        <v>-1545563.5104696602</v>
      </c>
      <c r="X138" s="122"/>
    </row>
    <row r="139" spans="1:24" s="54" customFormat="1" x14ac:dyDescent="0.25">
      <c r="A139" s="307">
        <v>433</v>
      </c>
      <c r="B139" s="38" t="s">
        <v>92</v>
      </c>
      <c r="C139" s="144">
        <v>-14246.960000000001</v>
      </c>
      <c r="D139" s="144">
        <v>-14246.960000000001</v>
      </c>
      <c r="E139" s="144">
        <v>-14246.960000000001</v>
      </c>
      <c r="F139" s="144">
        <v>-32094.799999999996</v>
      </c>
      <c r="G139" s="144">
        <v>-391.40000000000003</v>
      </c>
      <c r="H139" s="144">
        <v>-50656.68</v>
      </c>
      <c r="I139" s="144">
        <v>-61976.159999999996</v>
      </c>
      <c r="J139" s="144">
        <v>-134067.6</v>
      </c>
      <c r="K139" s="144">
        <v>-154211.6</v>
      </c>
      <c r="L139" s="144">
        <v>-226450.785</v>
      </c>
      <c r="M139" s="144">
        <v>-19335.16</v>
      </c>
      <c r="N139" s="332">
        <f>SUM(MinskningarHöjningar[[#This Row],[Minskning på basis av incitament för kommunernas digitalisering (-1,82 €/inv)]:[Minskning av pensionsstödet (-2,47 €/inv)]])</f>
        <v>-721925.06500000006</v>
      </c>
      <c r="O139" s="316">
        <v>-59608</v>
      </c>
      <c r="P139" s="41">
        <v>177263.44181268103</v>
      </c>
      <c r="Q139" s="144">
        <v>704.52</v>
      </c>
      <c r="R139" s="144">
        <v>-4638.7724129895942</v>
      </c>
      <c r="S139" s="144">
        <v>1252.48</v>
      </c>
      <c r="T139" s="144">
        <v>39152.410217995515</v>
      </c>
      <c r="U139" s="144">
        <v>21918.399999999998</v>
      </c>
      <c r="V139" s="333">
        <f>SUM(MinskningarHöjningar[[#This Row],[Kompensation för arbetsmarknadsstöd (arbetsmarknadsstöd år 2006)]:[Höjning av statsandel på grund av corona enligt invånarantal (2,80 €/inv)]])</f>
        <v>176044.47961768694</v>
      </c>
      <c r="W139" s="331">
        <f>MinskningarHöjningar[[#This Row],[Höjningar sammanlagt]]+MinskningarHöjningar[[#This Row],[Minskningar sammanlagt]]</f>
        <v>-545880.58538231312</v>
      </c>
      <c r="X139" s="122"/>
    </row>
    <row r="140" spans="1:24" s="54" customFormat="1" x14ac:dyDescent="0.25">
      <c r="A140" s="307">
        <v>434</v>
      </c>
      <c r="B140" s="38" t="s">
        <v>337</v>
      </c>
      <c r="C140" s="144">
        <v>-26885.040000000001</v>
      </c>
      <c r="D140" s="144">
        <v>-26885.040000000001</v>
      </c>
      <c r="E140" s="144">
        <v>-26885.040000000001</v>
      </c>
      <c r="F140" s="144">
        <v>-60565.2</v>
      </c>
      <c r="G140" s="144">
        <v>-738.6</v>
      </c>
      <c r="H140" s="144">
        <v>-95186.349999999991</v>
      </c>
      <c r="I140" s="144">
        <v>-116456.2</v>
      </c>
      <c r="J140" s="144">
        <v>-251919.5</v>
      </c>
      <c r="K140" s="144">
        <v>-291008.39999999997</v>
      </c>
      <c r="L140" s="144">
        <v>-639451.03810000001</v>
      </c>
      <c r="M140" s="144">
        <v>-36486.840000000004</v>
      </c>
      <c r="N140" s="332">
        <f>SUM(MinskningarHöjningar[[#This Row],[Minskning på basis av incitament för kommunernas digitalisering (-1,82 €/inv)]:[Minskning av pensionsstödet (-2,47 €/inv)]])</f>
        <v>-1572467.2481</v>
      </c>
      <c r="O140" s="316">
        <v>195042</v>
      </c>
      <c r="P140" s="41">
        <v>298338.15703547001</v>
      </c>
      <c r="Q140" s="144">
        <v>1329.48</v>
      </c>
      <c r="R140" s="144">
        <v>-195108.00747413479</v>
      </c>
      <c r="S140" s="144">
        <v>2363.52</v>
      </c>
      <c r="T140" s="144">
        <v>76944.569367478631</v>
      </c>
      <c r="U140" s="144">
        <v>41361.599999999999</v>
      </c>
      <c r="V140" s="333">
        <f>SUM(MinskningarHöjningar[[#This Row],[Kompensation för arbetsmarknadsstöd (arbetsmarknadsstöd år 2006)]:[Höjning av statsandel på grund av corona enligt invånarantal (2,80 €/inv)]])</f>
        <v>420271.31892881379</v>
      </c>
      <c r="W140" s="331">
        <f>MinskningarHöjningar[[#This Row],[Höjningar sammanlagt]]+MinskningarHöjningar[[#This Row],[Minskningar sammanlagt]]</f>
        <v>-1152195.9291711862</v>
      </c>
      <c r="X140" s="122"/>
    </row>
    <row r="141" spans="1:24" s="54" customFormat="1" x14ac:dyDescent="0.25">
      <c r="A141" s="307">
        <v>435</v>
      </c>
      <c r="B141" s="38" t="s">
        <v>93</v>
      </c>
      <c r="C141" s="144">
        <v>-1255.8</v>
      </c>
      <c r="D141" s="144">
        <v>-1255.8</v>
      </c>
      <c r="E141" s="144">
        <v>-1255.8</v>
      </c>
      <c r="F141" s="144">
        <v>-2828.9999999999995</v>
      </c>
      <c r="G141" s="144">
        <v>-34.5</v>
      </c>
      <c r="H141" s="144">
        <v>-4631.54</v>
      </c>
      <c r="I141" s="144">
        <v>-5666.48</v>
      </c>
      <c r="J141" s="144">
        <v>-12257.8</v>
      </c>
      <c r="K141" s="144">
        <v>-13593</v>
      </c>
      <c r="L141" s="144">
        <v>-10486.045</v>
      </c>
      <c r="M141" s="144">
        <v>-1704.3000000000002</v>
      </c>
      <c r="N141" s="332">
        <f>SUM(MinskningarHöjningar[[#This Row],[Minskning på basis av incitament för kommunernas digitalisering (-1,82 €/inv)]:[Minskning av pensionsstödet (-2,47 €/inv)]])</f>
        <v>-54970.065000000002</v>
      </c>
      <c r="O141" s="316">
        <v>-1935</v>
      </c>
      <c r="P141" s="41">
        <v>215879.84020721586</v>
      </c>
      <c r="Q141" s="144">
        <v>62.099999999999994</v>
      </c>
      <c r="R141" s="144">
        <v>-4554.6930566043848</v>
      </c>
      <c r="S141" s="144">
        <v>110.4</v>
      </c>
      <c r="T141" s="144">
        <v>2594.3991865332227</v>
      </c>
      <c r="U141" s="144">
        <v>1931.9999999999998</v>
      </c>
      <c r="V141" s="333">
        <f>SUM(MinskningarHöjningar[[#This Row],[Kompensation för arbetsmarknadsstöd (arbetsmarknadsstöd år 2006)]:[Höjning av statsandel på grund av corona enligt invånarantal (2,80 €/inv)]])</f>
        <v>214089.04633714471</v>
      </c>
      <c r="W141" s="331">
        <f>MinskningarHöjningar[[#This Row],[Höjningar sammanlagt]]+MinskningarHöjningar[[#This Row],[Minskningar sammanlagt]]</f>
        <v>159118.98133714471</v>
      </c>
      <c r="X141" s="122"/>
    </row>
    <row r="142" spans="1:24" s="54" customFormat="1" x14ac:dyDescent="0.25">
      <c r="A142" s="307">
        <v>436</v>
      </c>
      <c r="B142" s="38" t="s">
        <v>94</v>
      </c>
      <c r="C142" s="144">
        <v>-3676.4</v>
      </c>
      <c r="D142" s="144">
        <v>-3676.4</v>
      </c>
      <c r="E142" s="144">
        <v>-3676.4</v>
      </c>
      <c r="F142" s="144">
        <v>-8282</v>
      </c>
      <c r="G142" s="144">
        <v>-101</v>
      </c>
      <c r="H142" s="144">
        <v>-13131.109999999999</v>
      </c>
      <c r="I142" s="144">
        <v>-16065.32</v>
      </c>
      <c r="J142" s="144">
        <v>-34752.699999999997</v>
      </c>
      <c r="K142" s="144">
        <v>-39794</v>
      </c>
      <c r="L142" s="144">
        <v>-33098.004999999997</v>
      </c>
      <c r="M142" s="144">
        <v>-4989.4000000000005</v>
      </c>
      <c r="N142" s="332">
        <f>SUM(MinskningarHöjningar[[#This Row],[Minskning på basis av incitament för kommunernas digitalisering (-1,82 €/inv)]:[Minskning av pensionsstödet (-2,47 €/inv)]])</f>
        <v>-161242.73499999999</v>
      </c>
      <c r="O142" s="316">
        <v>27057</v>
      </c>
      <c r="P142" s="41">
        <v>-8187.1440257076174</v>
      </c>
      <c r="Q142" s="144">
        <v>181.79999999999998</v>
      </c>
      <c r="R142" s="144">
        <v>15037.957041734993</v>
      </c>
      <c r="S142" s="144">
        <v>323.2</v>
      </c>
      <c r="T142" s="144">
        <v>8461.7363453238668</v>
      </c>
      <c r="U142" s="144">
        <v>5656</v>
      </c>
      <c r="V142" s="333">
        <f>SUM(MinskningarHöjningar[[#This Row],[Kompensation för arbetsmarknadsstöd (arbetsmarknadsstöd år 2006)]:[Höjning av statsandel på grund av corona enligt invånarantal (2,80 €/inv)]])</f>
        <v>48530.549361351237</v>
      </c>
      <c r="W142" s="331">
        <f>MinskningarHöjningar[[#This Row],[Höjningar sammanlagt]]+MinskningarHöjningar[[#This Row],[Minskningar sammanlagt]]</f>
        <v>-112712.18563864875</v>
      </c>
      <c r="X142" s="122"/>
    </row>
    <row r="143" spans="1:24" s="54" customFormat="1" x14ac:dyDescent="0.25">
      <c r="A143" s="307">
        <v>440</v>
      </c>
      <c r="B143" s="38" t="s">
        <v>338</v>
      </c>
      <c r="C143" s="144">
        <v>-9858.94</v>
      </c>
      <c r="D143" s="144">
        <v>-9858.94</v>
      </c>
      <c r="E143" s="144">
        <v>-9858.94</v>
      </c>
      <c r="F143" s="144">
        <v>-22209.699999999997</v>
      </c>
      <c r="G143" s="144">
        <v>-270.85000000000002</v>
      </c>
      <c r="H143" s="144">
        <v>-33215.839999999997</v>
      </c>
      <c r="I143" s="144">
        <v>-40638.080000000002</v>
      </c>
      <c r="J143" s="144">
        <v>-87908.800000000003</v>
      </c>
      <c r="K143" s="144">
        <v>-106714.9</v>
      </c>
      <c r="L143" s="144">
        <v>-39482.421999999999</v>
      </c>
      <c r="M143" s="144">
        <v>-13379.990000000002</v>
      </c>
      <c r="N143" s="332">
        <f>SUM(MinskningarHöjningar[[#This Row],[Minskning på basis av incitament för kommunernas digitalisering (-1,82 €/inv)]:[Minskning av pensionsstödet (-2,47 €/inv)]])</f>
        <v>-373397.402</v>
      </c>
      <c r="O143" s="316">
        <v>-43352</v>
      </c>
      <c r="P143" s="41">
        <v>14361.762467931956</v>
      </c>
      <c r="Q143" s="144">
        <v>487.53</v>
      </c>
      <c r="R143" s="144">
        <v>-7963.9326468339141</v>
      </c>
      <c r="S143" s="144">
        <v>866.72</v>
      </c>
      <c r="T143" s="144">
        <v>22755.991608611566</v>
      </c>
      <c r="U143" s="144">
        <v>15167.599999999999</v>
      </c>
      <c r="V143" s="333">
        <f>SUM(MinskningarHöjningar[[#This Row],[Kompensation för arbetsmarknadsstöd (arbetsmarknadsstöd år 2006)]:[Höjning av statsandel på grund av corona enligt invånarantal (2,80 €/inv)]])</f>
        <v>2323.6714297096078</v>
      </c>
      <c r="W143" s="331">
        <f>MinskningarHöjningar[[#This Row],[Höjningar sammanlagt]]+MinskningarHöjningar[[#This Row],[Minskningar sammanlagt]]</f>
        <v>-371073.73057029041</v>
      </c>
      <c r="X143" s="122"/>
    </row>
    <row r="144" spans="1:24" s="54" customFormat="1" x14ac:dyDescent="0.25">
      <c r="A144" s="307">
        <v>441</v>
      </c>
      <c r="B144" s="38" t="s">
        <v>95</v>
      </c>
      <c r="C144" s="144">
        <v>-8437.52</v>
      </c>
      <c r="D144" s="144">
        <v>-8437.52</v>
      </c>
      <c r="E144" s="144">
        <v>-8437.52</v>
      </c>
      <c r="F144" s="144">
        <v>-19007.599999999999</v>
      </c>
      <c r="G144" s="144">
        <v>-231.8</v>
      </c>
      <c r="H144" s="144">
        <v>-29953.57</v>
      </c>
      <c r="I144" s="144">
        <v>-36646.839999999997</v>
      </c>
      <c r="J144" s="144">
        <v>-79274.899999999994</v>
      </c>
      <c r="K144" s="144">
        <v>-91329.2</v>
      </c>
      <c r="L144" s="144">
        <v>-156802.14000000001</v>
      </c>
      <c r="M144" s="144">
        <v>-11450.92</v>
      </c>
      <c r="N144" s="332">
        <f>SUM(MinskningarHöjningar[[#This Row],[Minskning på basis av incitament för kommunernas digitalisering (-1,82 €/inv)]:[Minskning av pensionsstödet (-2,47 €/inv)]])</f>
        <v>-450009.52999999997</v>
      </c>
      <c r="O144" s="316">
        <v>97180</v>
      </c>
      <c r="P144" s="41">
        <v>-3537.7496837247163</v>
      </c>
      <c r="Q144" s="144">
        <v>417.24</v>
      </c>
      <c r="R144" s="144">
        <v>-1609.7209362484864</v>
      </c>
      <c r="S144" s="144">
        <v>741.76</v>
      </c>
      <c r="T144" s="144">
        <v>21253.354749524711</v>
      </c>
      <c r="U144" s="144">
        <v>12980.8</v>
      </c>
      <c r="V144" s="333">
        <f>SUM(MinskningarHöjningar[[#This Row],[Kompensation för arbetsmarknadsstöd (arbetsmarknadsstöd år 2006)]:[Höjning av statsandel på grund av corona enligt invånarantal (2,80 €/inv)]])</f>
        <v>127425.6841295515</v>
      </c>
      <c r="W144" s="331">
        <f>MinskningarHöjningar[[#This Row],[Höjningar sammanlagt]]+MinskningarHöjningar[[#This Row],[Minskningar sammanlagt]]</f>
        <v>-322583.84587044845</v>
      </c>
      <c r="X144" s="122"/>
    </row>
    <row r="145" spans="1:24" s="54" customFormat="1" x14ac:dyDescent="0.25">
      <c r="A145" s="307">
        <v>444</v>
      </c>
      <c r="B145" s="38" t="s">
        <v>339</v>
      </c>
      <c r="C145" s="144">
        <v>-83656.3</v>
      </c>
      <c r="D145" s="144">
        <v>-83656.3</v>
      </c>
      <c r="E145" s="144">
        <v>-83656.3</v>
      </c>
      <c r="F145" s="144">
        <v>-188456.49999999997</v>
      </c>
      <c r="G145" s="144">
        <v>-2298.25</v>
      </c>
      <c r="H145" s="144">
        <v>-295213.34999999998</v>
      </c>
      <c r="I145" s="144">
        <v>-361180.2</v>
      </c>
      <c r="J145" s="144">
        <v>-781309.5</v>
      </c>
      <c r="K145" s="144">
        <v>-905510.5</v>
      </c>
      <c r="L145" s="144">
        <v>-2565762.4472500002</v>
      </c>
      <c r="M145" s="144">
        <v>-113533.55</v>
      </c>
      <c r="N145" s="332">
        <f>SUM(MinskningarHöjningar[[#This Row],[Minskning på basis av incitament för kommunernas digitalisering (-1,82 €/inv)]:[Minskning av pensionsstödet (-2,47 €/inv)]])</f>
        <v>-5464233.1972500002</v>
      </c>
      <c r="O145" s="316">
        <v>-48294</v>
      </c>
      <c r="P145" s="41">
        <v>624884.95422090124</v>
      </c>
      <c r="Q145" s="144">
        <v>4136.8499999999995</v>
      </c>
      <c r="R145" s="144">
        <v>201652.59755801904</v>
      </c>
      <c r="S145" s="144">
        <v>7354.4000000000005</v>
      </c>
      <c r="T145" s="144">
        <v>270765.88232868264</v>
      </c>
      <c r="U145" s="144">
        <v>128701.99999999999</v>
      </c>
      <c r="V145" s="333">
        <f>SUM(MinskningarHöjningar[[#This Row],[Kompensation för arbetsmarknadsstöd (arbetsmarknadsstöd år 2006)]:[Höjning av statsandel på grund av corona enligt invånarantal (2,80 €/inv)]])</f>
        <v>1189202.684107603</v>
      </c>
      <c r="W145" s="331">
        <f>MinskningarHöjningar[[#This Row],[Höjningar sammanlagt]]+MinskningarHöjningar[[#This Row],[Minskningar sammanlagt]]</f>
        <v>-4275030.5131423976</v>
      </c>
      <c r="X145" s="122"/>
    </row>
    <row r="146" spans="1:24" s="54" customFormat="1" x14ac:dyDescent="0.25">
      <c r="A146" s="307">
        <v>445</v>
      </c>
      <c r="B146" s="38" t="s">
        <v>340</v>
      </c>
      <c r="C146" s="144">
        <v>-27540.240000000002</v>
      </c>
      <c r="D146" s="144">
        <v>-27540.240000000002</v>
      </c>
      <c r="E146" s="144">
        <v>-27540.240000000002</v>
      </c>
      <c r="F146" s="144">
        <v>-62041.2</v>
      </c>
      <c r="G146" s="144">
        <v>-756.6</v>
      </c>
      <c r="H146" s="144">
        <v>-96448.349999999991</v>
      </c>
      <c r="I146" s="144">
        <v>-118000.2</v>
      </c>
      <c r="J146" s="144">
        <v>-255259.5</v>
      </c>
      <c r="K146" s="144">
        <v>-298100.39999999997</v>
      </c>
      <c r="L146" s="144">
        <v>-396379.41279999999</v>
      </c>
      <c r="M146" s="144">
        <v>-37376.04</v>
      </c>
      <c r="N146" s="332">
        <f>SUM(MinskningarHöjningar[[#This Row],[Minskning på basis av incitament för kommunernas digitalisering (-1,82 €/inv)]:[Minskning av pensionsstödet (-2,47 €/inv)]])</f>
        <v>-1346982.4228000001</v>
      </c>
      <c r="O146" s="316">
        <v>85094</v>
      </c>
      <c r="P146" s="41">
        <v>391772.46881145611</v>
      </c>
      <c r="Q146" s="144">
        <v>1361.8799999999999</v>
      </c>
      <c r="R146" s="144">
        <v>-53524.128651770989</v>
      </c>
      <c r="S146" s="144">
        <v>2421.12</v>
      </c>
      <c r="T146" s="144">
        <v>89406.371199851405</v>
      </c>
      <c r="U146" s="144">
        <v>42369.599999999999</v>
      </c>
      <c r="V146" s="333">
        <f>SUM(MinskningarHöjningar[[#This Row],[Kompensation för arbetsmarknadsstöd (arbetsmarknadsstöd år 2006)]:[Höjning av statsandel på grund av corona enligt invånarantal (2,80 €/inv)]])</f>
        <v>558901.31135953648</v>
      </c>
      <c r="W146" s="331">
        <f>MinskningarHöjningar[[#This Row],[Höjningar sammanlagt]]+MinskningarHöjningar[[#This Row],[Minskningar sammanlagt]]</f>
        <v>-788081.11144046357</v>
      </c>
      <c r="X146" s="122"/>
    </row>
    <row r="147" spans="1:24" s="54" customFormat="1" x14ac:dyDescent="0.25">
      <c r="A147" s="307">
        <v>475</v>
      </c>
      <c r="B147" s="38" t="s">
        <v>341</v>
      </c>
      <c r="C147" s="144">
        <v>-9964.5</v>
      </c>
      <c r="D147" s="144">
        <v>-9964.5</v>
      </c>
      <c r="E147" s="144">
        <v>-9964.5</v>
      </c>
      <c r="F147" s="144">
        <v>-22447.499999999996</v>
      </c>
      <c r="G147" s="144">
        <v>-273.75</v>
      </c>
      <c r="H147" s="144">
        <v>-34559.869999999995</v>
      </c>
      <c r="I147" s="144">
        <v>-42282.439999999995</v>
      </c>
      <c r="J147" s="144">
        <v>-91465.9</v>
      </c>
      <c r="K147" s="144">
        <v>-107857.5</v>
      </c>
      <c r="L147" s="144">
        <v>-82748.604999999996</v>
      </c>
      <c r="M147" s="144">
        <v>-13523.250000000002</v>
      </c>
      <c r="N147" s="332">
        <f>SUM(MinskningarHöjningar[[#This Row],[Minskning på basis av incitament för kommunernas digitalisering (-1,82 €/inv)]:[Minskning av pensionsstödet (-2,47 €/inv)]])</f>
        <v>-425052.31499999994</v>
      </c>
      <c r="O147" s="316">
        <v>-140850</v>
      </c>
      <c r="P147" s="41">
        <v>102448.75923616439</v>
      </c>
      <c r="Q147" s="144">
        <v>492.75</v>
      </c>
      <c r="R147" s="144">
        <v>-17387.697660890735</v>
      </c>
      <c r="S147" s="144">
        <v>876</v>
      </c>
      <c r="T147" s="144">
        <v>27457.420170072524</v>
      </c>
      <c r="U147" s="144">
        <v>15329.999999999998</v>
      </c>
      <c r="V147" s="333">
        <f>SUM(MinskningarHöjningar[[#This Row],[Kompensation för arbetsmarknadsstöd (arbetsmarknadsstöd år 2006)]:[Höjning av statsandel på grund av corona enligt invånarantal (2,80 €/inv)]])</f>
        <v>-11632.768254653822</v>
      </c>
      <c r="W147" s="331">
        <f>MinskningarHöjningar[[#This Row],[Höjningar sammanlagt]]+MinskningarHöjningar[[#This Row],[Minskningar sammanlagt]]</f>
        <v>-436685.08325465379</v>
      </c>
      <c r="X147" s="122"/>
    </row>
    <row r="148" spans="1:24" s="54" customFormat="1" x14ac:dyDescent="0.25">
      <c r="A148" s="307">
        <v>480</v>
      </c>
      <c r="B148" s="38" t="s">
        <v>96</v>
      </c>
      <c r="C148" s="144">
        <v>-3663.6600000000003</v>
      </c>
      <c r="D148" s="144">
        <v>-3663.6600000000003</v>
      </c>
      <c r="E148" s="144">
        <v>-3663.6600000000003</v>
      </c>
      <c r="F148" s="144">
        <v>-8253.2999999999993</v>
      </c>
      <c r="G148" s="144">
        <v>-100.65</v>
      </c>
      <c r="H148" s="144">
        <v>-12544.279999999999</v>
      </c>
      <c r="I148" s="144">
        <v>-15347.359999999999</v>
      </c>
      <c r="J148" s="144">
        <v>-33199.599999999999</v>
      </c>
      <c r="K148" s="144">
        <v>-39656.1</v>
      </c>
      <c r="L148" s="144">
        <v>-52504.54</v>
      </c>
      <c r="M148" s="144">
        <v>-4972.1100000000006</v>
      </c>
      <c r="N148" s="332">
        <f>SUM(MinskningarHöjningar[[#This Row],[Minskning på basis av incitament för kommunernas digitalisering (-1,82 €/inv)]:[Minskning av pensionsstödet (-2,47 €/inv)]])</f>
        <v>-177568.91999999998</v>
      </c>
      <c r="O148" s="316">
        <v>-23633</v>
      </c>
      <c r="P148" s="41">
        <v>-2801.1581095047295</v>
      </c>
      <c r="Q148" s="144">
        <v>181.17</v>
      </c>
      <c r="R148" s="144">
        <v>8552.9093852618571</v>
      </c>
      <c r="S148" s="144">
        <v>322.08</v>
      </c>
      <c r="T148" s="144">
        <v>9521.4774651400403</v>
      </c>
      <c r="U148" s="144">
        <v>5636.4</v>
      </c>
      <c r="V148" s="333">
        <f>SUM(MinskningarHöjningar[[#This Row],[Kompensation för arbetsmarknadsstöd (arbetsmarknadsstöd år 2006)]:[Höjning av statsandel på grund av corona enligt invånarantal (2,80 €/inv)]])</f>
        <v>-2220.1212591028325</v>
      </c>
      <c r="W148" s="331">
        <f>MinskningarHöjningar[[#This Row],[Höjningar sammanlagt]]+MinskningarHöjningar[[#This Row],[Minskningar sammanlagt]]</f>
        <v>-179789.04125910281</v>
      </c>
      <c r="X148" s="122"/>
    </row>
    <row r="149" spans="1:24" s="54" customFormat="1" x14ac:dyDescent="0.25">
      <c r="A149" s="307">
        <v>481</v>
      </c>
      <c r="B149" s="38" t="s">
        <v>97</v>
      </c>
      <c r="C149" s="144">
        <v>-17351.88</v>
      </c>
      <c r="D149" s="144">
        <v>-17351.88</v>
      </c>
      <c r="E149" s="144">
        <v>-17351.88</v>
      </c>
      <c r="F149" s="144">
        <v>-39089.399999999994</v>
      </c>
      <c r="G149" s="144">
        <v>-476.70000000000005</v>
      </c>
      <c r="H149" s="144">
        <v>-60929.359999999993</v>
      </c>
      <c r="I149" s="144">
        <v>-74544.319999999992</v>
      </c>
      <c r="J149" s="144">
        <v>-161255.19999999998</v>
      </c>
      <c r="K149" s="144">
        <v>-187819.8</v>
      </c>
      <c r="L149" s="144">
        <v>-99234.25</v>
      </c>
      <c r="M149" s="144">
        <v>-23548.980000000003</v>
      </c>
      <c r="N149" s="332">
        <f>SUM(MinskningarHöjningar[[#This Row],[Minskning på basis av incitament för kommunernas digitalisering (-1,82 €/inv)]:[Minskning av pensionsstödet (-2,47 €/inv)]])</f>
        <v>-698953.64999999991</v>
      </c>
      <c r="O149" s="316">
        <v>36413</v>
      </c>
      <c r="P149" s="41">
        <v>32000.689960744232</v>
      </c>
      <c r="Q149" s="144">
        <v>858.06</v>
      </c>
      <c r="R149" s="144">
        <v>-32083.263849012423</v>
      </c>
      <c r="S149" s="144">
        <v>1525.44</v>
      </c>
      <c r="T149" s="144">
        <v>58223.17524975272</v>
      </c>
      <c r="U149" s="144">
        <v>26695.199999999997</v>
      </c>
      <c r="V149" s="333">
        <f>SUM(MinskningarHöjningar[[#This Row],[Kompensation för arbetsmarknadsstöd (arbetsmarknadsstöd år 2006)]:[Höjning av statsandel på grund av corona enligt invånarantal (2,80 €/inv)]])</f>
        <v>123632.30136148453</v>
      </c>
      <c r="W149" s="331">
        <f>MinskningarHöjningar[[#This Row],[Höjningar sammanlagt]]+MinskningarHöjningar[[#This Row],[Minskningar sammanlagt]]</f>
        <v>-575321.34863851534</v>
      </c>
      <c r="X149" s="122"/>
    </row>
    <row r="150" spans="1:24" s="54" customFormat="1" x14ac:dyDescent="0.25">
      <c r="A150" s="307">
        <v>483</v>
      </c>
      <c r="B150" s="38" t="s">
        <v>98</v>
      </c>
      <c r="C150" s="144">
        <v>-1981.98</v>
      </c>
      <c r="D150" s="144">
        <v>-1981.98</v>
      </c>
      <c r="E150" s="144">
        <v>-1981.98</v>
      </c>
      <c r="F150" s="144">
        <v>-4464.8999999999996</v>
      </c>
      <c r="G150" s="144">
        <v>-54.45</v>
      </c>
      <c r="H150" s="144">
        <v>-7060.8899999999994</v>
      </c>
      <c r="I150" s="144">
        <v>-8638.68</v>
      </c>
      <c r="J150" s="144">
        <v>-18687.3</v>
      </c>
      <c r="K150" s="144">
        <v>-21453.3</v>
      </c>
      <c r="L150" s="144">
        <v>-25681.599999999999</v>
      </c>
      <c r="M150" s="144">
        <v>-2689.8300000000004</v>
      </c>
      <c r="N150" s="332">
        <f>SUM(MinskningarHöjningar[[#This Row],[Minskning på basis av incitament för kommunernas digitalisering (-1,82 €/inv)]:[Minskning av pensionsstödet (-2,47 €/inv)]])</f>
        <v>-94676.89</v>
      </c>
      <c r="O150" s="316">
        <v>-5108</v>
      </c>
      <c r="P150" s="41">
        <v>-2330.2481867615134</v>
      </c>
      <c r="Q150" s="144">
        <v>98.009999999999991</v>
      </c>
      <c r="R150" s="144">
        <v>5668.7331821565595</v>
      </c>
      <c r="S150" s="144">
        <v>174.24</v>
      </c>
      <c r="T150" s="144">
        <v>3516.5660973528907</v>
      </c>
      <c r="U150" s="144">
        <v>3049.2</v>
      </c>
      <c r="V150" s="333">
        <f>SUM(MinskningarHöjningar[[#This Row],[Kompensation för arbetsmarknadsstöd (arbetsmarknadsstöd år 2006)]:[Höjning av statsandel på grund av corona enligt invånarantal (2,80 €/inv)]])</f>
        <v>5068.501092747937</v>
      </c>
      <c r="W150" s="331">
        <f>MinskningarHöjningar[[#This Row],[Höjningar sammanlagt]]+MinskningarHöjningar[[#This Row],[Minskningar sammanlagt]]</f>
        <v>-89608.388907252069</v>
      </c>
      <c r="X150" s="122"/>
    </row>
    <row r="151" spans="1:24" s="54" customFormat="1" x14ac:dyDescent="0.25">
      <c r="A151" s="307">
        <v>484</v>
      </c>
      <c r="B151" s="38" t="s">
        <v>342</v>
      </c>
      <c r="C151" s="144">
        <v>-5581.9400000000005</v>
      </c>
      <c r="D151" s="144">
        <v>-5581.9400000000005</v>
      </c>
      <c r="E151" s="144">
        <v>-5581.9400000000005</v>
      </c>
      <c r="F151" s="144">
        <v>-12574.699999999999</v>
      </c>
      <c r="G151" s="144">
        <v>-153.35</v>
      </c>
      <c r="H151" s="144">
        <v>-19914.36</v>
      </c>
      <c r="I151" s="144">
        <v>-24364.32</v>
      </c>
      <c r="J151" s="144">
        <v>-52705.2</v>
      </c>
      <c r="K151" s="144">
        <v>-60419.9</v>
      </c>
      <c r="L151" s="144">
        <v>-63179.684999999998</v>
      </c>
      <c r="M151" s="144">
        <v>-7575.4900000000007</v>
      </c>
      <c r="N151" s="332">
        <f>SUM(MinskningarHöjningar[[#This Row],[Minskning på basis av incitament för kommunernas digitalisering (-1,82 €/inv)]:[Minskning av pensionsstödet (-2,47 €/inv)]])</f>
        <v>-257632.82499999998</v>
      </c>
      <c r="O151" s="316">
        <v>80593</v>
      </c>
      <c r="P151" s="41">
        <v>74367.379227299243</v>
      </c>
      <c r="Q151" s="144">
        <v>276.02999999999997</v>
      </c>
      <c r="R151" s="144">
        <v>13953.486607691724</v>
      </c>
      <c r="S151" s="144">
        <v>490.72</v>
      </c>
      <c r="T151" s="144">
        <v>13081.840933247911</v>
      </c>
      <c r="U151" s="144">
        <v>8587.6</v>
      </c>
      <c r="V151" s="333">
        <f>SUM(MinskningarHöjningar[[#This Row],[Kompensation för arbetsmarknadsstöd (arbetsmarknadsstöd år 2006)]:[Höjning av statsandel på grund av corona enligt invånarantal (2,80 €/inv)]])</f>
        <v>191350.05676823886</v>
      </c>
      <c r="W151" s="331">
        <f>MinskningarHöjningar[[#This Row],[Höjningar sammanlagt]]+MinskningarHöjningar[[#This Row],[Minskningar sammanlagt]]</f>
        <v>-66282.768231761118</v>
      </c>
      <c r="X151" s="122"/>
    </row>
    <row r="152" spans="1:24" s="54" customFormat="1" x14ac:dyDescent="0.25">
      <c r="A152" s="307">
        <v>489</v>
      </c>
      <c r="B152" s="38" t="s">
        <v>99</v>
      </c>
      <c r="C152" s="144">
        <v>-3379.7400000000002</v>
      </c>
      <c r="D152" s="144">
        <v>-3379.7400000000002</v>
      </c>
      <c r="E152" s="144">
        <v>-3379.7400000000002</v>
      </c>
      <c r="F152" s="144">
        <v>-7613.6999999999989</v>
      </c>
      <c r="G152" s="144">
        <v>-92.850000000000009</v>
      </c>
      <c r="H152" s="144">
        <v>-12569.519999999999</v>
      </c>
      <c r="I152" s="144">
        <v>-15378.24</v>
      </c>
      <c r="J152" s="144">
        <v>-33266.400000000001</v>
      </c>
      <c r="K152" s="144">
        <v>-36582.9</v>
      </c>
      <c r="L152" s="144">
        <v>-37764.370000000003</v>
      </c>
      <c r="M152" s="144">
        <v>-4586.79</v>
      </c>
      <c r="N152" s="332">
        <f>SUM(MinskningarHöjningar[[#This Row],[Minskning på basis av incitament för kommunernas digitalisering (-1,82 €/inv)]:[Minskning av pensionsstödet (-2,47 €/inv)]])</f>
        <v>-157993.99</v>
      </c>
      <c r="O152" s="316">
        <v>-49160</v>
      </c>
      <c r="P152" s="41">
        <v>129195.37822860479</v>
      </c>
      <c r="Q152" s="144">
        <v>167.13</v>
      </c>
      <c r="R152" s="144">
        <v>-4699.1846860089645</v>
      </c>
      <c r="S152" s="144">
        <v>297.12</v>
      </c>
      <c r="T152" s="144">
        <v>7187.3283723929526</v>
      </c>
      <c r="U152" s="144">
        <v>5199.5999999999995</v>
      </c>
      <c r="V152" s="333">
        <f>SUM(MinskningarHöjningar[[#This Row],[Kompensation för arbetsmarknadsstöd (arbetsmarknadsstöd år 2006)]:[Höjning av statsandel på grund av corona enligt invånarantal (2,80 €/inv)]])</f>
        <v>88187.371914988791</v>
      </c>
      <c r="W152" s="331">
        <f>MinskningarHöjningar[[#This Row],[Höjningar sammanlagt]]+MinskningarHöjningar[[#This Row],[Minskningar sammanlagt]]</f>
        <v>-69806.6180850112</v>
      </c>
      <c r="X152" s="122"/>
    </row>
    <row r="153" spans="1:24" s="54" customFormat="1" x14ac:dyDescent="0.25">
      <c r="A153" s="307">
        <v>491</v>
      </c>
      <c r="B153" s="38" t="s">
        <v>343</v>
      </c>
      <c r="C153" s="144">
        <v>-96703.88</v>
      </c>
      <c r="D153" s="144">
        <v>-96703.88</v>
      </c>
      <c r="E153" s="144">
        <v>-96703.88</v>
      </c>
      <c r="F153" s="144">
        <v>-217849.4</v>
      </c>
      <c r="G153" s="144">
        <v>-2656.7000000000003</v>
      </c>
      <c r="H153" s="144">
        <v>-342386.91</v>
      </c>
      <c r="I153" s="144">
        <v>-418894.92</v>
      </c>
      <c r="J153" s="144">
        <v>-906158.7</v>
      </c>
      <c r="K153" s="144">
        <v>-1046739.7999999999</v>
      </c>
      <c r="L153" s="144">
        <v>-2980777.6802500002</v>
      </c>
      <c r="M153" s="144">
        <v>-131240.98000000001</v>
      </c>
      <c r="N153" s="332">
        <f>SUM(MinskningarHöjningar[[#This Row],[Minskning på basis av incitament för kommunernas digitalisering (-1,82 €/inv)]:[Minskning av pensionsstödet (-2,47 €/inv)]])</f>
        <v>-6336816.730250001</v>
      </c>
      <c r="O153" s="316">
        <v>692000</v>
      </c>
      <c r="P153" s="41">
        <v>23894.419267288409</v>
      </c>
      <c r="Q153" s="144">
        <v>4782.0599999999995</v>
      </c>
      <c r="R153" s="144">
        <v>265030.60404663614</v>
      </c>
      <c r="S153" s="144">
        <v>8501.44</v>
      </c>
      <c r="T153" s="144">
        <v>295433.96036561433</v>
      </c>
      <c r="U153" s="144">
        <v>148775.19999999998</v>
      </c>
      <c r="V153" s="333">
        <f>SUM(MinskningarHöjningar[[#This Row],[Kompensation för arbetsmarknadsstöd (arbetsmarknadsstöd år 2006)]:[Höjning av statsandel på grund av corona enligt invånarantal (2,80 €/inv)]])</f>
        <v>1438417.6836795388</v>
      </c>
      <c r="W153" s="331">
        <f>MinskningarHöjningar[[#This Row],[Höjningar sammanlagt]]+MinskningarHöjningar[[#This Row],[Minskningar sammanlagt]]</f>
        <v>-4898399.0465704622</v>
      </c>
      <c r="X153" s="122"/>
    </row>
    <row r="154" spans="1:24" s="54" customFormat="1" x14ac:dyDescent="0.25">
      <c r="A154" s="307">
        <v>494</v>
      </c>
      <c r="B154" s="38" t="s">
        <v>100</v>
      </c>
      <c r="C154" s="144">
        <v>-16212.560000000001</v>
      </c>
      <c r="D154" s="144">
        <v>-16212.560000000001</v>
      </c>
      <c r="E154" s="144">
        <v>-16212.560000000001</v>
      </c>
      <c r="F154" s="144">
        <v>-36522.799999999996</v>
      </c>
      <c r="G154" s="144">
        <v>-445.40000000000003</v>
      </c>
      <c r="H154" s="144">
        <v>-56909.89</v>
      </c>
      <c r="I154" s="144">
        <v>-69626.679999999993</v>
      </c>
      <c r="J154" s="144">
        <v>-150617.29999999999</v>
      </c>
      <c r="K154" s="144">
        <v>-175487.6</v>
      </c>
      <c r="L154" s="144">
        <v>-281357.435</v>
      </c>
      <c r="M154" s="144">
        <v>-22002.760000000002</v>
      </c>
      <c r="N154" s="332">
        <f>SUM(MinskningarHöjningar[[#This Row],[Minskning på basis av incitament för kommunernas digitalisering (-1,82 €/inv)]:[Minskning av pensionsstödet (-2,47 €/inv)]])</f>
        <v>-841607.54499999993</v>
      </c>
      <c r="O154" s="316">
        <v>-149101</v>
      </c>
      <c r="P154" s="41">
        <v>-106345.7427293472</v>
      </c>
      <c r="Q154" s="144">
        <v>801.71999999999991</v>
      </c>
      <c r="R154" s="144">
        <v>43268.910661172224</v>
      </c>
      <c r="S154" s="144">
        <v>1425.28</v>
      </c>
      <c r="T154" s="144">
        <v>41655.650701365019</v>
      </c>
      <c r="U154" s="144">
        <v>24942.399999999998</v>
      </c>
      <c r="V154" s="333">
        <f>SUM(MinskningarHöjningar[[#This Row],[Kompensation för arbetsmarknadsstöd (arbetsmarknadsstöd år 2006)]:[Höjning av statsandel på grund av corona enligt invånarantal (2,80 €/inv)]])</f>
        <v>-143352.78136680997</v>
      </c>
      <c r="W154" s="331">
        <f>MinskningarHöjningar[[#This Row],[Höjningar sammanlagt]]+MinskningarHöjningar[[#This Row],[Minskningar sammanlagt]]</f>
        <v>-984960.3263668099</v>
      </c>
      <c r="X154" s="122"/>
    </row>
    <row r="155" spans="1:24" s="54" customFormat="1" x14ac:dyDescent="0.25">
      <c r="A155" s="307">
        <v>495</v>
      </c>
      <c r="B155" s="38" t="s">
        <v>101</v>
      </c>
      <c r="C155" s="144">
        <v>-2850.12</v>
      </c>
      <c r="D155" s="144">
        <v>-2850.12</v>
      </c>
      <c r="E155" s="144">
        <v>-2850.12</v>
      </c>
      <c r="F155" s="144">
        <v>-6420.5999999999995</v>
      </c>
      <c r="G155" s="144">
        <v>-78.300000000000011</v>
      </c>
      <c r="H155" s="144">
        <v>-10323.16</v>
      </c>
      <c r="I155" s="144">
        <v>-12629.92</v>
      </c>
      <c r="J155" s="144">
        <v>-27321.199999999997</v>
      </c>
      <c r="K155" s="144">
        <v>-30850.199999999997</v>
      </c>
      <c r="L155" s="144">
        <v>-55541.120000000003</v>
      </c>
      <c r="M155" s="144">
        <v>-3868.0200000000004</v>
      </c>
      <c r="N155" s="332">
        <f>SUM(MinskningarHöjningar[[#This Row],[Minskning på basis av incitament för kommunernas digitalisering (-1,82 €/inv)]:[Minskning av pensionsstödet (-2,47 €/inv)]])</f>
        <v>-155582.87999999998</v>
      </c>
      <c r="O155" s="316">
        <v>35851</v>
      </c>
      <c r="P155" s="41">
        <v>30935.090805328451</v>
      </c>
      <c r="Q155" s="144">
        <v>140.94</v>
      </c>
      <c r="R155" s="144">
        <v>-16999.544491988687</v>
      </c>
      <c r="S155" s="144">
        <v>250.56</v>
      </c>
      <c r="T155" s="144">
        <v>6227.7173074895863</v>
      </c>
      <c r="U155" s="144">
        <v>4384.7999999999993</v>
      </c>
      <c r="V155" s="333">
        <f>SUM(MinskningarHöjningar[[#This Row],[Kompensation för arbetsmarknadsstöd (arbetsmarknadsstöd år 2006)]:[Höjning av statsandel på grund av corona enligt invånarantal (2,80 €/inv)]])</f>
        <v>60790.563620829344</v>
      </c>
      <c r="W155" s="331">
        <f>MinskningarHöjningar[[#This Row],[Höjningar sammanlagt]]+MinskningarHöjningar[[#This Row],[Minskningar sammanlagt]]</f>
        <v>-94792.316379170632</v>
      </c>
      <c r="X155" s="122"/>
    </row>
    <row r="156" spans="1:24" s="54" customFormat="1" x14ac:dyDescent="0.25">
      <c r="A156" s="307">
        <v>498</v>
      </c>
      <c r="B156" s="38" t="s">
        <v>102</v>
      </c>
      <c r="C156" s="144">
        <v>-4200.5600000000004</v>
      </c>
      <c r="D156" s="144">
        <v>-4200.5600000000004</v>
      </c>
      <c r="E156" s="144">
        <v>-4200.5600000000004</v>
      </c>
      <c r="F156" s="144">
        <v>-9462.7999999999993</v>
      </c>
      <c r="G156" s="144">
        <v>-115.4</v>
      </c>
      <c r="H156" s="144">
        <v>-14714.919999999998</v>
      </c>
      <c r="I156" s="144">
        <v>-18003.04</v>
      </c>
      <c r="J156" s="144">
        <v>-38944.400000000001</v>
      </c>
      <c r="K156" s="144">
        <v>-45467.6</v>
      </c>
      <c r="L156" s="144">
        <v>-22169.840499999998</v>
      </c>
      <c r="M156" s="144">
        <v>-5700.76</v>
      </c>
      <c r="N156" s="332">
        <f>SUM(MinskningarHöjningar[[#This Row],[Minskning på basis av incitament för kommunernas digitalisering (-1,82 €/inv)]:[Minskning av pensionsstödet (-2,47 €/inv)]])</f>
        <v>-167180.4405</v>
      </c>
      <c r="O156" s="316">
        <v>21632</v>
      </c>
      <c r="P156" s="41">
        <v>250073.04292994831</v>
      </c>
      <c r="Q156" s="144">
        <v>207.72</v>
      </c>
      <c r="R156" s="144">
        <v>-15076.774782236955</v>
      </c>
      <c r="S156" s="144">
        <v>369.28000000000003</v>
      </c>
      <c r="T156" s="144">
        <v>11485.543908605718</v>
      </c>
      <c r="U156" s="144">
        <v>6462.4</v>
      </c>
      <c r="V156" s="333">
        <f>SUM(MinskningarHöjningar[[#This Row],[Kompensation för arbetsmarknadsstöd (arbetsmarknadsstöd år 2006)]:[Höjning av statsandel på grund av corona enligt invånarantal (2,80 €/inv)]])</f>
        <v>275153.21205631708</v>
      </c>
      <c r="W156" s="331">
        <f>MinskningarHöjningar[[#This Row],[Höjningar sammanlagt]]+MinskningarHöjningar[[#This Row],[Minskningar sammanlagt]]</f>
        <v>107972.77155631708</v>
      </c>
      <c r="X156" s="122"/>
    </row>
    <row r="157" spans="1:24" s="54" customFormat="1" x14ac:dyDescent="0.25">
      <c r="A157" s="307">
        <v>499</v>
      </c>
      <c r="B157" s="38" t="s">
        <v>344</v>
      </c>
      <c r="C157" s="144">
        <v>-35395.360000000001</v>
      </c>
      <c r="D157" s="144">
        <v>-35395.360000000001</v>
      </c>
      <c r="E157" s="144">
        <v>-35395.360000000001</v>
      </c>
      <c r="F157" s="144">
        <v>-79736.799999999988</v>
      </c>
      <c r="G157" s="144">
        <v>-972.40000000000009</v>
      </c>
      <c r="H157" s="144">
        <v>-122313.04</v>
      </c>
      <c r="I157" s="144">
        <v>-149644.47999999998</v>
      </c>
      <c r="J157" s="144">
        <v>-323712.8</v>
      </c>
      <c r="K157" s="144">
        <v>-383125.6</v>
      </c>
      <c r="L157" s="144">
        <v>-246296.62359999999</v>
      </c>
      <c r="M157" s="144">
        <v>-48036.560000000005</v>
      </c>
      <c r="N157" s="332">
        <f>SUM(MinskningarHöjningar[[#This Row],[Minskning på basis av incitament för kommunernas digitalisering (-1,82 €/inv)]:[Minskning av pensionsstödet (-2,47 €/inv)]])</f>
        <v>-1460024.3836000001</v>
      </c>
      <c r="O157" s="316">
        <v>-186509</v>
      </c>
      <c r="P157" s="41">
        <v>184900.8623964414</v>
      </c>
      <c r="Q157" s="144">
        <v>1750.32</v>
      </c>
      <c r="R157" s="144">
        <v>-52714.12466637585</v>
      </c>
      <c r="S157" s="144">
        <v>3111.6800000000003</v>
      </c>
      <c r="T157" s="144">
        <v>112655.22712576951</v>
      </c>
      <c r="U157" s="144">
        <v>54454.399999999994</v>
      </c>
      <c r="V157" s="333">
        <f>SUM(MinskningarHöjningar[[#This Row],[Kompensation för arbetsmarknadsstöd (arbetsmarknadsstöd år 2006)]:[Höjning av statsandel på grund av corona enligt invånarantal (2,80 €/inv)]])</f>
        <v>117649.36485583505</v>
      </c>
      <c r="W157" s="331">
        <f>MinskningarHöjningar[[#This Row],[Höjningar sammanlagt]]+MinskningarHöjningar[[#This Row],[Minskningar sammanlagt]]</f>
        <v>-1342375.0187441651</v>
      </c>
      <c r="X157" s="122"/>
    </row>
    <row r="158" spans="1:24" s="54" customFormat="1" x14ac:dyDescent="0.25">
      <c r="A158" s="307">
        <v>500</v>
      </c>
      <c r="B158" s="38" t="s">
        <v>103</v>
      </c>
      <c r="C158" s="144">
        <v>-18498.48</v>
      </c>
      <c r="D158" s="144">
        <v>-18498.48</v>
      </c>
      <c r="E158" s="144">
        <v>-18498.48</v>
      </c>
      <c r="F158" s="144">
        <v>-41672.399999999994</v>
      </c>
      <c r="G158" s="144">
        <v>-508.20000000000005</v>
      </c>
      <c r="H158" s="144">
        <v>-63712.069999999992</v>
      </c>
      <c r="I158" s="144">
        <v>-77948.84</v>
      </c>
      <c r="J158" s="144">
        <v>-168619.9</v>
      </c>
      <c r="K158" s="144">
        <v>-200230.8</v>
      </c>
      <c r="L158" s="144">
        <v>-272482.76949999999</v>
      </c>
      <c r="M158" s="144">
        <v>-25105.08</v>
      </c>
      <c r="N158" s="332">
        <f>SUM(MinskningarHöjningar[[#This Row],[Minskning på basis av incitament för kommunernas digitalisering (-1,82 €/inv)]:[Minskning av pensionsstödet (-2,47 €/inv)]])</f>
        <v>-905775.4994999998</v>
      </c>
      <c r="O158" s="316">
        <v>104302</v>
      </c>
      <c r="P158" s="41">
        <v>-63532.664028301835</v>
      </c>
      <c r="Q158" s="144">
        <v>914.76</v>
      </c>
      <c r="R158" s="144">
        <v>9298.0390494977619</v>
      </c>
      <c r="S158" s="144">
        <v>1626.24</v>
      </c>
      <c r="T158" s="144">
        <v>57455.76454551387</v>
      </c>
      <c r="U158" s="144">
        <v>28459.199999999997</v>
      </c>
      <c r="V158" s="333">
        <f>SUM(MinskningarHöjningar[[#This Row],[Kompensation för arbetsmarknadsstöd (arbetsmarknadsstöd år 2006)]:[Höjning av statsandel på grund av corona enligt invånarantal (2,80 €/inv)]])</f>
        <v>138523.33956670979</v>
      </c>
      <c r="W158" s="331">
        <f>MinskningarHöjningar[[#This Row],[Höjningar sammanlagt]]+MinskningarHöjningar[[#This Row],[Minskningar sammanlagt]]</f>
        <v>-767252.15993328998</v>
      </c>
      <c r="X158" s="122"/>
    </row>
    <row r="159" spans="1:24" s="54" customFormat="1" x14ac:dyDescent="0.25">
      <c r="A159" s="307">
        <v>503</v>
      </c>
      <c r="B159" s="38" t="s">
        <v>104</v>
      </c>
      <c r="C159" s="144">
        <v>-13930.28</v>
      </c>
      <c r="D159" s="144">
        <v>-13930.28</v>
      </c>
      <c r="E159" s="144">
        <v>-13930.28</v>
      </c>
      <c r="F159" s="144">
        <v>-31381.399999999998</v>
      </c>
      <c r="G159" s="144">
        <v>-382.70000000000005</v>
      </c>
      <c r="H159" s="144">
        <v>-49457.78</v>
      </c>
      <c r="I159" s="144">
        <v>-60509.36</v>
      </c>
      <c r="J159" s="144">
        <v>-130894.59999999999</v>
      </c>
      <c r="K159" s="144">
        <v>-150783.79999999999</v>
      </c>
      <c r="L159" s="144">
        <v>-163783.755</v>
      </c>
      <c r="M159" s="144">
        <v>-18905.38</v>
      </c>
      <c r="N159" s="332">
        <f>SUM(MinskningarHöjningar[[#This Row],[Minskning på basis av incitament för kommunernas digitalisering (-1,82 €/inv)]:[Minskning av pensionsstödet (-2,47 €/inv)]])</f>
        <v>-647889.61499999999</v>
      </c>
      <c r="O159" s="316">
        <v>-137561</v>
      </c>
      <c r="P159" s="41">
        <v>16050.776211857796</v>
      </c>
      <c r="Q159" s="144">
        <v>688.86</v>
      </c>
      <c r="R159" s="144">
        <v>4505.048740123515</v>
      </c>
      <c r="S159" s="144">
        <v>1224.6400000000001</v>
      </c>
      <c r="T159" s="144">
        <v>39754.844188344447</v>
      </c>
      <c r="U159" s="144">
        <v>21431.199999999997</v>
      </c>
      <c r="V159" s="333">
        <f>SUM(MinskningarHöjningar[[#This Row],[Kompensation för arbetsmarknadsstöd (arbetsmarknadsstöd år 2006)]:[Höjning av statsandel på grund av corona enligt invånarantal (2,80 €/inv)]])</f>
        <v>-53905.630859674246</v>
      </c>
      <c r="W159" s="331">
        <f>MinskningarHöjningar[[#This Row],[Höjningar sammanlagt]]+MinskningarHöjningar[[#This Row],[Minskningar sammanlagt]]</f>
        <v>-701795.24585967418</v>
      </c>
      <c r="X159" s="122"/>
    </row>
    <row r="160" spans="1:24" s="54" customFormat="1" x14ac:dyDescent="0.25">
      <c r="A160" s="307">
        <v>504</v>
      </c>
      <c r="B160" s="38" t="s">
        <v>345</v>
      </c>
      <c r="C160" s="144">
        <v>-3425.2400000000002</v>
      </c>
      <c r="D160" s="144">
        <v>-3425.2400000000002</v>
      </c>
      <c r="E160" s="144">
        <v>-3425.2400000000002</v>
      </c>
      <c r="F160" s="144">
        <v>-7716.1999999999989</v>
      </c>
      <c r="G160" s="144">
        <v>-94.100000000000009</v>
      </c>
      <c r="H160" s="144">
        <v>-12424.39</v>
      </c>
      <c r="I160" s="144">
        <v>-15200.68</v>
      </c>
      <c r="J160" s="144">
        <v>-32882.299999999996</v>
      </c>
      <c r="K160" s="144">
        <v>-37075.4</v>
      </c>
      <c r="L160" s="144">
        <v>-79265.679499999998</v>
      </c>
      <c r="M160" s="144">
        <v>-4648.54</v>
      </c>
      <c r="N160" s="332">
        <f>SUM(MinskningarHöjningar[[#This Row],[Minskning på basis av incitament för kommunernas digitalisering (-1,82 €/inv)]:[Minskning av pensionsstödet (-2,47 €/inv)]])</f>
        <v>-199583.00949999999</v>
      </c>
      <c r="O160" s="316">
        <v>-5293</v>
      </c>
      <c r="P160" s="41">
        <v>166062.03001650702</v>
      </c>
      <c r="Q160" s="144">
        <v>169.38</v>
      </c>
      <c r="R160" s="144">
        <v>12599.827470855751</v>
      </c>
      <c r="S160" s="144">
        <v>301.12</v>
      </c>
      <c r="T160" s="144">
        <v>8796.8016323940574</v>
      </c>
      <c r="U160" s="144">
        <v>5269.5999999999995</v>
      </c>
      <c r="V160" s="333">
        <f>SUM(MinskningarHöjningar[[#This Row],[Kompensation för arbetsmarknadsstöd (arbetsmarknadsstöd år 2006)]:[Höjning av statsandel på grund av corona enligt invånarantal (2,80 €/inv)]])</f>
        <v>187905.75911975684</v>
      </c>
      <c r="W160" s="331">
        <f>MinskningarHöjningar[[#This Row],[Höjningar sammanlagt]]+MinskningarHöjningar[[#This Row],[Minskningar sammanlagt]]</f>
        <v>-11677.250380243146</v>
      </c>
      <c r="X160" s="122"/>
    </row>
    <row r="161" spans="1:24" s="54" customFormat="1" x14ac:dyDescent="0.25">
      <c r="A161" s="307">
        <v>505</v>
      </c>
      <c r="B161" s="38" t="s">
        <v>105</v>
      </c>
      <c r="C161" s="144">
        <v>-37712.22</v>
      </c>
      <c r="D161" s="144">
        <v>-37712.22</v>
      </c>
      <c r="E161" s="144">
        <v>-37712.22</v>
      </c>
      <c r="F161" s="144">
        <v>-84956.099999999991</v>
      </c>
      <c r="G161" s="144">
        <v>-1036.05</v>
      </c>
      <c r="H161" s="144">
        <v>-131266.93</v>
      </c>
      <c r="I161" s="144">
        <v>-160599.16</v>
      </c>
      <c r="J161" s="144">
        <v>-347410.1</v>
      </c>
      <c r="K161" s="144">
        <v>-408203.7</v>
      </c>
      <c r="L161" s="144">
        <v>-650951.53020000004</v>
      </c>
      <c r="M161" s="144">
        <v>-51180.87</v>
      </c>
      <c r="N161" s="332">
        <f>SUM(MinskningarHöjningar[[#This Row],[Minskning på basis av incitament för kommunernas digitalisering (-1,82 €/inv)]:[Minskning av pensionsstödet (-2,47 €/inv)]])</f>
        <v>-1948741.1002000002</v>
      </c>
      <c r="O161" s="316">
        <v>-224658</v>
      </c>
      <c r="P161" s="41">
        <v>80214.335983119905</v>
      </c>
      <c r="Q161" s="144">
        <v>1864.8899999999999</v>
      </c>
      <c r="R161" s="144">
        <v>-12345.044454043076</v>
      </c>
      <c r="S161" s="144">
        <v>3315.36</v>
      </c>
      <c r="T161" s="144">
        <v>113642.18626831271</v>
      </c>
      <c r="U161" s="144">
        <v>58018.799999999996</v>
      </c>
      <c r="V161" s="333">
        <f>SUM(MinskningarHöjningar[[#This Row],[Kompensation för arbetsmarknadsstöd (arbetsmarknadsstöd år 2006)]:[Höjning av statsandel på grund av corona enligt invånarantal (2,80 €/inv)]])</f>
        <v>20052.527797389521</v>
      </c>
      <c r="W161" s="331">
        <f>MinskningarHöjningar[[#This Row],[Höjningar sammanlagt]]+MinskningarHöjningar[[#This Row],[Minskningar sammanlagt]]</f>
        <v>-1928688.5724026107</v>
      </c>
      <c r="X161" s="122"/>
    </row>
    <row r="162" spans="1:24" s="54" customFormat="1" x14ac:dyDescent="0.25">
      <c r="A162" s="307">
        <v>507</v>
      </c>
      <c r="B162" s="38" t="s">
        <v>106</v>
      </c>
      <c r="C162" s="144">
        <v>-10539.62</v>
      </c>
      <c r="D162" s="144">
        <v>-10539.62</v>
      </c>
      <c r="E162" s="144">
        <v>-10539.62</v>
      </c>
      <c r="F162" s="144">
        <v>-23743.1</v>
      </c>
      <c r="G162" s="144">
        <v>-289.55</v>
      </c>
      <c r="H162" s="144">
        <v>-38200.74</v>
      </c>
      <c r="I162" s="144">
        <v>-46736.88</v>
      </c>
      <c r="J162" s="144">
        <v>-101101.8</v>
      </c>
      <c r="K162" s="144">
        <v>-114082.7</v>
      </c>
      <c r="L162" s="144">
        <v>-199455.72</v>
      </c>
      <c r="M162" s="144">
        <v>-14303.77</v>
      </c>
      <c r="N162" s="332">
        <f>SUM(MinskningarHöjningar[[#This Row],[Minskning på basis av incitament för kommunernas digitalisering (-1,82 €/inv)]:[Minskning av pensionsstödet (-2,47 €/inv)]])</f>
        <v>-569533.12</v>
      </c>
      <c r="O162" s="316">
        <v>-181678</v>
      </c>
      <c r="P162" s="41">
        <v>122414.00437887199</v>
      </c>
      <c r="Q162" s="144">
        <v>521.18999999999994</v>
      </c>
      <c r="R162" s="144">
        <v>-39742.599230868778</v>
      </c>
      <c r="S162" s="144">
        <v>926.56000000000006</v>
      </c>
      <c r="T162" s="144">
        <v>25833.986634261397</v>
      </c>
      <c r="U162" s="144">
        <v>16214.8</v>
      </c>
      <c r="V162" s="333">
        <f>SUM(MinskningarHöjningar[[#This Row],[Kompensation för arbetsmarknadsstöd (arbetsmarknadsstöd år 2006)]:[Höjning av statsandel på grund av corona enligt invånarantal (2,80 €/inv)]])</f>
        <v>-55510.058217735379</v>
      </c>
      <c r="W162" s="331">
        <f>MinskningarHöjningar[[#This Row],[Höjningar sammanlagt]]+MinskningarHöjningar[[#This Row],[Minskningar sammanlagt]]</f>
        <v>-625043.17821773537</v>
      </c>
      <c r="X162" s="122"/>
    </row>
    <row r="163" spans="1:24" s="54" customFormat="1" x14ac:dyDescent="0.25">
      <c r="A163" s="307">
        <v>508</v>
      </c>
      <c r="B163" s="38" t="s">
        <v>107</v>
      </c>
      <c r="C163" s="144">
        <v>-17936.100000000002</v>
      </c>
      <c r="D163" s="144">
        <v>-17936.100000000002</v>
      </c>
      <c r="E163" s="144">
        <v>-17936.100000000002</v>
      </c>
      <c r="F163" s="144">
        <v>-40405.5</v>
      </c>
      <c r="G163" s="144">
        <v>-492.75</v>
      </c>
      <c r="H163" s="144">
        <v>-64715.359999999993</v>
      </c>
      <c r="I163" s="144">
        <v>-79176.319999999992</v>
      </c>
      <c r="J163" s="144">
        <v>-171275.19999999998</v>
      </c>
      <c r="K163" s="144">
        <v>-194143.5</v>
      </c>
      <c r="L163" s="144">
        <v>-507634.61450000003</v>
      </c>
      <c r="M163" s="144">
        <v>-24341.850000000002</v>
      </c>
      <c r="N163" s="332">
        <f>SUM(MinskningarHöjningar[[#This Row],[Minskning på basis av incitament för kommunernas digitalisering (-1,82 €/inv)]:[Minskning av pensionsstödet (-2,47 €/inv)]])</f>
        <v>-1135993.3944999999</v>
      </c>
      <c r="O163" s="316">
        <v>69280</v>
      </c>
      <c r="P163" s="41">
        <v>12822.151121586561</v>
      </c>
      <c r="Q163" s="144">
        <v>886.94999999999993</v>
      </c>
      <c r="R163" s="144">
        <v>7567.3081024854764</v>
      </c>
      <c r="S163" s="144">
        <v>1576.8</v>
      </c>
      <c r="T163" s="144">
        <v>54866.976537367853</v>
      </c>
      <c r="U163" s="144">
        <v>27594</v>
      </c>
      <c r="V163" s="333">
        <f>SUM(MinskningarHöjningar[[#This Row],[Kompensation för arbetsmarknadsstöd (arbetsmarknadsstöd år 2006)]:[Höjning av statsandel på grund av corona enligt invånarantal (2,80 €/inv)]])</f>
        <v>174594.18576143991</v>
      </c>
      <c r="W163" s="331">
        <f>MinskningarHöjningar[[#This Row],[Höjningar sammanlagt]]+MinskningarHöjningar[[#This Row],[Minskningar sammanlagt]]</f>
        <v>-961399.20873856009</v>
      </c>
      <c r="X163" s="122"/>
    </row>
    <row r="164" spans="1:24" s="54" customFormat="1" x14ac:dyDescent="0.25">
      <c r="A164" s="307">
        <v>529</v>
      </c>
      <c r="B164" s="38" t="s">
        <v>346</v>
      </c>
      <c r="C164" s="144">
        <v>-35151.480000000003</v>
      </c>
      <c r="D164" s="144">
        <v>-35151.480000000003</v>
      </c>
      <c r="E164" s="144">
        <v>-35151.480000000003</v>
      </c>
      <c r="F164" s="144">
        <v>-79187.399999999994</v>
      </c>
      <c r="G164" s="144">
        <v>-965.7</v>
      </c>
      <c r="H164" s="144">
        <v>-120943.76999999999</v>
      </c>
      <c r="I164" s="144">
        <v>-147969.24</v>
      </c>
      <c r="J164" s="144">
        <v>-320088.89999999997</v>
      </c>
      <c r="K164" s="144">
        <v>-380485.8</v>
      </c>
      <c r="L164" s="144">
        <v>-665765.45944999997</v>
      </c>
      <c r="M164" s="144">
        <v>-47705.58</v>
      </c>
      <c r="N164" s="332">
        <f>SUM(MinskningarHöjningar[[#This Row],[Minskning på basis av incitament för kommunernas digitalisering (-1,82 €/inv)]:[Minskning av pensionsstödet (-2,47 €/inv)]])</f>
        <v>-1868566.28945</v>
      </c>
      <c r="O164" s="316">
        <v>-111370</v>
      </c>
      <c r="P164" s="41">
        <v>-180401.39770806208</v>
      </c>
      <c r="Q164" s="144">
        <v>1738.26</v>
      </c>
      <c r="R164" s="144">
        <v>-206526.12006763177</v>
      </c>
      <c r="S164" s="144">
        <v>3090.2400000000002</v>
      </c>
      <c r="T164" s="144">
        <v>120218.30688435624</v>
      </c>
      <c r="U164" s="144">
        <v>54079.199999999997</v>
      </c>
      <c r="V164" s="333">
        <f>SUM(MinskningarHöjningar[[#This Row],[Kompensation för arbetsmarknadsstöd (arbetsmarknadsstöd år 2006)]:[Höjning av statsandel på grund av corona enligt invånarantal (2,80 €/inv)]])</f>
        <v>-319171.51089133759</v>
      </c>
      <c r="W164" s="331">
        <f>MinskningarHöjningar[[#This Row],[Höjningar sammanlagt]]+MinskningarHöjningar[[#This Row],[Minskningar sammanlagt]]</f>
        <v>-2187737.8003413375</v>
      </c>
      <c r="X164" s="122"/>
    </row>
    <row r="165" spans="1:24" s="54" customFormat="1" x14ac:dyDescent="0.25">
      <c r="A165" s="307">
        <v>531</v>
      </c>
      <c r="B165" s="38" t="s">
        <v>108</v>
      </c>
      <c r="C165" s="144">
        <v>-9698.7800000000007</v>
      </c>
      <c r="D165" s="144">
        <v>-9698.7800000000007</v>
      </c>
      <c r="E165" s="144">
        <v>-9698.7800000000007</v>
      </c>
      <c r="F165" s="144">
        <v>-21848.899999999998</v>
      </c>
      <c r="G165" s="144">
        <v>-266.45</v>
      </c>
      <c r="H165" s="144">
        <v>-34837.509999999995</v>
      </c>
      <c r="I165" s="144">
        <v>-42622.119999999995</v>
      </c>
      <c r="J165" s="144">
        <v>-92200.7</v>
      </c>
      <c r="K165" s="144">
        <v>-104981.3</v>
      </c>
      <c r="L165" s="144">
        <v>-195575.29</v>
      </c>
      <c r="M165" s="144">
        <v>-13162.630000000001</v>
      </c>
      <c r="N165" s="332">
        <f>SUM(MinskningarHöjningar[[#This Row],[Minskning på basis av incitament för kommunernas digitalisering (-1,82 €/inv)]:[Minskning av pensionsstödet (-2,47 €/inv)]])</f>
        <v>-534591.24</v>
      </c>
      <c r="O165" s="316">
        <v>-28716</v>
      </c>
      <c r="P165" s="41">
        <v>-12822.982147634029</v>
      </c>
      <c r="Q165" s="144">
        <v>479.60999999999996</v>
      </c>
      <c r="R165" s="144">
        <v>29113.656547874874</v>
      </c>
      <c r="S165" s="144">
        <v>852.64</v>
      </c>
      <c r="T165" s="144">
        <v>27565.723535560977</v>
      </c>
      <c r="U165" s="144">
        <v>14921.199999999999</v>
      </c>
      <c r="V165" s="333">
        <f>SUM(MinskningarHöjningar[[#This Row],[Kompensation för arbetsmarknadsstöd (arbetsmarknadsstöd år 2006)]:[Höjning av statsandel på grund av corona enligt invånarantal (2,80 €/inv)]])</f>
        <v>31393.847935801823</v>
      </c>
      <c r="W165" s="331">
        <f>MinskningarHöjningar[[#This Row],[Höjningar sammanlagt]]+MinskningarHöjningar[[#This Row],[Minskningar sammanlagt]]</f>
        <v>-503197.39206419815</v>
      </c>
      <c r="X165" s="122"/>
    </row>
    <row r="166" spans="1:24" s="54" customFormat="1" x14ac:dyDescent="0.25">
      <c r="A166" s="307">
        <v>535</v>
      </c>
      <c r="B166" s="38" t="s">
        <v>109</v>
      </c>
      <c r="C166" s="144">
        <v>-19362.98</v>
      </c>
      <c r="D166" s="144">
        <v>-19362.98</v>
      </c>
      <c r="E166" s="144">
        <v>-19362.98</v>
      </c>
      <c r="F166" s="144">
        <v>-43619.899999999994</v>
      </c>
      <c r="G166" s="144">
        <v>-531.95000000000005</v>
      </c>
      <c r="H166" s="144">
        <v>-68242.649999999994</v>
      </c>
      <c r="I166" s="144">
        <v>-83491.8</v>
      </c>
      <c r="J166" s="144">
        <v>-180610.5</v>
      </c>
      <c r="K166" s="144">
        <v>-209588.3</v>
      </c>
      <c r="L166" s="144">
        <v>-248130.81</v>
      </c>
      <c r="M166" s="144">
        <v>-26278.33</v>
      </c>
      <c r="N166" s="332">
        <f>SUM(MinskningarHöjningar[[#This Row],[Minskning på basis av incitament för kommunernas digitalisering (-1,82 €/inv)]:[Minskning av pensionsstödet (-2,47 €/inv)]])</f>
        <v>-918583.18</v>
      </c>
      <c r="O166" s="316">
        <v>-75295</v>
      </c>
      <c r="P166" s="41">
        <v>74965.710197791457</v>
      </c>
      <c r="Q166" s="144">
        <v>957.51</v>
      </c>
      <c r="R166" s="144">
        <v>15964.159667927612</v>
      </c>
      <c r="S166" s="144">
        <v>1702.24</v>
      </c>
      <c r="T166" s="144">
        <v>45162.942097984764</v>
      </c>
      <c r="U166" s="144">
        <v>29789.199999999997</v>
      </c>
      <c r="V166" s="333">
        <f>SUM(MinskningarHöjningar[[#This Row],[Kompensation för arbetsmarknadsstöd (arbetsmarknadsstöd år 2006)]:[Höjning av statsandel på grund av corona enligt invånarantal (2,80 €/inv)]])</f>
        <v>93246.76196370383</v>
      </c>
      <c r="W166" s="331">
        <f>MinskningarHöjningar[[#This Row],[Höjningar sammanlagt]]+MinskningarHöjningar[[#This Row],[Minskningar sammanlagt]]</f>
        <v>-825336.41803629627</v>
      </c>
      <c r="X166" s="122"/>
    </row>
    <row r="167" spans="1:24" s="54" customFormat="1" x14ac:dyDescent="0.25">
      <c r="A167" s="307">
        <v>536</v>
      </c>
      <c r="B167" s="38" t="s">
        <v>110</v>
      </c>
      <c r="C167" s="144">
        <v>-61750.78</v>
      </c>
      <c r="D167" s="144">
        <v>-61750.78</v>
      </c>
      <c r="E167" s="144">
        <v>-61750.78</v>
      </c>
      <c r="F167" s="144">
        <v>-139108.9</v>
      </c>
      <c r="G167" s="144">
        <v>-1696.45</v>
      </c>
      <c r="H167" s="144">
        <v>-210261.81999999998</v>
      </c>
      <c r="I167" s="144">
        <v>-257245.84</v>
      </c>
      <c r="J167" s="144">
        <v>-556477.4</v>
      </c>
      <c r="K167" s="144">
        <v>-668401.29999999993</v>
      </c>
      <c r="L167" s="144">
        <v>-1584676.74125</v>
      </c>
      <c r="M167" s="144">
        <v>-83804.63</v>
      </c>
      <c r="N167" s="332">
        <f>SUM(MinskningarHöjningar[[#This Row],[Minskning på basis av incitament för kommunernas digitalisering (-1,82 €/inv)]:[Minskning av pensionsstödet (-2,47 €/inv)]])</f>
        <v>-3686925.4212499997</v>
      </c>
      <c r="O167" s="316">
        <v>591491</v>
      </c>
      <c r="P167" s="41">
        <v>-794237.15664947778</v>
      </c>
      <c r="Q167" s="144">
        <v>3053.6099999999997</v>
      </c>
      <c r="R167" s="144">
        <v>191644.28763538686</v>
      </c>
      <c r="S167" s="144">
        <v>5428.64</v>
      </c>
      <c r="T167" s="144">
        <v>200561.18602575047</v>
      </c>
      <c r="U167" s="144">
        <v>95001.2</v>
      </c>
      <c r="V167" s="333">
        <f>SUM(MinskningarHöjningar[[#This Row],[Kompensation för arbetsmarknadsstöd (arbetsmarknadsstöd år 2006)]:[Höjning av statsandel på grund av corona enligt invånarantal (2,80 €/inv)]])</f>
        <v>292942.76701165957</v>
      </c>
      <c r="W167" s="331">
        <f>MinskningarHöjningar[[#This Row],[Höjningar sammanlagt]]+MinskningarHöjningar[[#This Row],[Minskningar sammanlagt]]</f>
        <v>-3393982.65423834</v>
      </c>
      <c r="X167" s="122"/>
    </row>
    <row r="168" spans="1:24" s="54" customFormat="1" x14ac:dyDescent="0.25">
      <c r="A168" s="307">
        <v>538</v>
      </c>
      <c r="B168" s="38" t="s">
        <v>347</v>
      </c>
      <c r="C168" s="144">
        <v>-8581.3000000000011</v>
      </c>
      <c r="D168" s="144">
        <v>-8581.3000000000011</v>
      </c>
      <c r="E168" s="144">
        <v>-8581.3000000000011</v>
      </c>
      <c r="F168" s="144">
        <v>-19331.5</v>
      </c>
      <c r="G168" s="144">
        <v>-235.75</v>
      </c>
      <c r="H168" s="144">
        <v>-30370.03</v>
      </c>
      <c r="I168" s="144">
        <v>-37156.36</v>
      </c>
      <c r="J168" s="144">
        <v>-80377.099999999991</v>
      </c>
      <c r="K168" s="144">
        <v>-92885.5</v>
      </c>
      <c r="L168" s="144">
        <v>-57436.66</v>
      </c>
      <c r="M168" s="144">
        <v>-11646.050000000001</v>
      </c>
      <c r="N168" s="332">
        <f>SUM(MinskningarHöjningar[[#This Row],[Minskning på basis av incitament för kommunernas digitalisering (-1,82 €/inv)]:[Minskning av pensionsstödet (-2,47 €/inv)]])</f>
        <v>-355182.85000000003</v>
      </c>
      <c r="O168" s="316">
        <v>-33501</v>
      </c>
      <c r="P168" s="41">
        <v>79742.194736516103</v>
      </c>
      <c r="Q168" s="144">
        <v>424.34999999999997</v>
      </c>
      <c r="R168" s="144">
        <v>5426.1435953307519</v>
      </c>
      <c r="S168" s="144">
        <v>754.4</v>
      </c>
      <c r="T168" s="144">
        <v>25976.218416890089</v>
      </c>
      <c r="U168" s="144">
        <v>13202</v>
      </c>
      <c r="V168" s="333">
        <f>SUM(MinskningarHöjningar[[#This Row],[Kompensation för arbetsmarknadsstöd (arbetsmarknadsstöd år 2006)]:[Höjning av statsandel på grund av corona enligt invånarantal (2,80 €/inv)]])</f>
        <v>92024.306748736941</v>
      </c>
      <c r="W168" s="331">
        <f>MinskningarHöjningar[[#This Row],[Höjningar sammanlagt]]+MinskningarHöjningar[[#This Row],[Minskningar sammanlagt]]</f>
        <v>-263158.54325126309</v>
      </c>
      <c r="X168" s="122"/>
    </row>
    <row r="169" spans="1:24" s="54" customFormat="1" x14ac:dyDescent="0.25">
      <c r="A169" s="307">
        <v>541</v>
      </c>
      <c r="B169" s="38" t="s">
        <v>111</v>
      </c>
      <c r="C169" s="144">
        <v>-17384.64</v>
      </c>
      <c r="D169" s="144">
        <v>-17384.64</v>
      </c>
      <c r="E169" s="144">
        <v>-17384.64</v>
      </c>
      <c r="F169" s="144">
        <v>-39163.199999999997</v>
      </c>
      <c r="G169" s="144">
        <v>-477.6</v>
      </c>
      <c r="H169" s="144">
        <v>-62992.729999999996</v>
      </c>
      <c r="I169" s="144">
        <v>-77068.759999999995</v>
      </c>
      <c r="J169" s="144">
        <v>-166716.1</v>
      </c>
      <c r="K169" s="144">
        <v>-188174.4</v>
      </c>
      <c r="L169" s="144">
        <v>-336923.01</v>
      </c>
      <c r="M169" s="144">
        <v>-23593.440000000002</v>
      </c>
      <c r="N169" s="332">
        <f>SUM(MinskningarHöjningar[[#This Row],[Minskning på basis av incitament för kommunernas digitalisering (-1,82 €/inv)]:[Minskning av pensionsstödet (-2,47 €/inv)]])</f>
        <v>-947263.16000000015</v>
      </c>
      <c r="O169" s="316">
        <v>383597</v>
      </c>
      <c r="P169" s="41">
        <v>6571.2323263864964</v>
      </c>
      <c r="Q169" s="144">
        <v>859.68</v>
      </c>
      <c r="R169" s="144">
        <v>33317.421572814739</v>
      </c>
      <c r="S169" s="144">
        <v>1528.32</v>
      </c>
      <c r="T169" s="144">
        <v>39525.681920699099</v>
      </c>
      <c r="U169" s="144">
        <v>26745.599999999999</v>
      </c>
      <c r="V169" s="333">
        <f>SUM(MinskningarHöjningar[[#This Row],[Kompensation för arbetsmarknadsstöd (arbetsmarknadsstöd år 2006)]:[Höjning av statsandel på grund av corona enligt invånarantal (2,80 €/inv)]])</f>
        <v>492144.9358199003</v>
      </c>
      <c r="W169" s="331">
        <f>MinskningarHöjningar[[#This Row],[Höjningar sammanlagt]]+MinskningarHöjningar[[#This Row],[Minskningar sammanlagt]]</f>
        <v>-455118.22418009985</v>
      </c>
      <c r="X169" s="122"/>
    </row>
    <row r="170" spans="1:24" s="54" customFormat="1" x14ac:dyDescent="0.25">
      <c r="A170" s="307">
        <v>543</v>
      </c>
      <c r="B170" s="38" t="s">
        <v>112</v>
      </c>
      <c r="C170" s="144">
        <v>-78247.260000000009</v>
      </c>
      <c r="D170" s="144">
        <v>-78247.260000000009</v>
      </c>
      <c r="E170" s="144">
        <v>-78247.260000000009</v>
      </c>
      <c r="F170" s="144">
        <v>-176271.3</v>
      </c>
      <c r="G170" s="144">
        <v>-2149.65</v>
      </c>
      <c r="H170" s="144">
        <v>-266023.28999999998</v>
      </c>
      <c r="I170" s="144">
        <v>-325467.48</v>
      </c>
      <c r="J170" s="144">
        <v>-704055.29999999993</v>
      </c>
      <c r="K170" s="144">
        <v>-846962.1</v>
      </c>
      <c r="L170" s="144">
        <v>-1883032.90145</v>
      </c>
      <c r="M170" s="144">
        <v>-106192.71</v>
      </c>
      <c r="N170" s="332">
        <f>SUM(MinskningarHöjningar[[#This Row],[Minskning på basis av incitament för kommunernas digitalisering (-1,82 €/inv)]:[Minskning av pensionsstödet (-2,47 €/inv)]])</f>
        <v>-4544896.5114500001</v>
      </c>
      <c r="O170" s="316">
        <v>244629</v>
      </c>
      <c r="P170" s="41">
        <v>-528898.4591088146</v>
      </c>
      <c r="Q170" s="144">
        <v>3869.37</v>
      </c>
      <c r="R170" s="144">
        <v>-98782.329458465392</v>
      </c>
      <c r="S170" s="144">
        <v>6878.88</v>
      </c>
      <c r="T170" s="144">
        <v>278176.68867545045</v>
      </c>
      <c r="U170" s="144">
        <v>120380.4</v>
      </c>
      <c r="V170" s="333">
        <f>SUM(MinskningarHöjningar[[#This Row],[Kompensation för arbetsmarknadsstöd (arbetsmarknadsstöd år 2006)]:[Höjning av statsandel på grund av corona enligt invånarantal (2,80 €/inv)]])</f>
        <v>26253.550108170457</v>
      </c>
      <c r="W170" s="331">
        <f>MinskningarHöjningar[[#This Row],[Höjningar sammanlagt]]+MinskningarHöjningar[[#This Row],[Minskningar sammanlagt]]</f>
        <v>-4518642.96134183</v>
      </c>
      <c r="X170" s="122"/>
    </row>
    <row r="171" spans="1:24" s="54" customFormat="1" x14ac:dyDescent="0.25">
      <c r="A171" s="307">
        <v>545</v>
      </c>
      <c r="B171" s="38" t="s">
        <v>348</v>
      </c>
      <c r="C171" s="144">
        <v>-17251.78</v>
      </c>
      <c r="D171" s="144">
        <v>-17251.78</v>
      </c>
      <c r="E171" s="144">
        <v>-17251.78</v>
      </c>
      <c r="F171" s="144">
        <v>-38863.899999999994</v>
      </c>
      <c r="G171" s="144">
        <v>-473.95000000000005</v>
      </c>
      <c r="H171" s="144">
        <v>-59989.17</v>
      </c>
      <c r="I171" s="144">
        <v>-73394.039999999994</v>
      </c>
      <c r="J171" s="144">
        <v>-158766.9</v>
      </c>
      <c r="K171" s="144">
        <v>-186736.3</v>
      </c>
      <c r="L171" s="144">
        <v>-103945</v>
      </c>
      <c r="M171" s="144">
        <v>-23413.13</v>
      </c>
      <c r="N171" s="332">
        <f>SUM(MinskningarHöjningar[[#This Row],[Minskning på basis av incitament för kommunernas digitalisering (-1,82 €/inv)]:[Minskning av pensionsstödet (-2,47 €/inv)]])</f>
        <v>-697337.72999999986</v>
      </c>
      <c r="O171" s="316">
        <v>-230722</v>
      </c>
      <c r="P171" s="41">
        <v>236161.79568575323</v>
      </c>
      <c r="Q171" s="144">
        <v>853.11</v>
      </c>
      <c r="R171" s="144">
        <v>-78489.996879872022</v>
      </c>
      <c r="S171" s="144">
        <v>1516.64</v>
      </c>
      <c r="T171" s="144">
        <v>41741.76603321427</v>
      </c>
      <c r="U171" s="144">
        <v>26541.199999999997</v>
      </c>
      <c r="V171" s="333">
        <f>SUM(MinskningarHöjningar[[#This Row],[Kompensation för arbetsmarknadsstöd (arbetsmarknadsstöd år 2006)]:[Höjning av statsandel på grund av corona enligt invånarantal (2,80 €/inv)]])</f>
        <v>-2397.485160904529</v>
      </c>
      <c r="W171" s="331">
        <f>MinskningarHöjningar[[#This Row],[Höjningar sammanlagt]]+MinskningarHöjningar[[#This Row],[Minskningar sammanlagt]]</f>
        <v>-699735.21516090445</v>
      </c>
      <c r="X171" s="122"/>
    </row>
    <row r="172" spans="1:24" s="54" customFormat="1" x14ac:dyDescent="0.25">
      <c r="A172" s="307">
        <v>560</v>
      </c>
      <c r="B172" s="38" t="s">
        <v>113</v>
      </c>
      <c r="C172" s="144">
        <v>-29125.460000000003</v>
      </c>
      <c r="D172" s="144">
        <v>-29125.460000000003</v>
      </c>
      <c r="E172" s="144">
        <v>-29125.460000000003</v>
      </c>
      <c r="F172" s="144">
        <v>-65612.299999999988</v>
      </c>
      <c r="G172" s="144">
        <v>-800.15000000000009</v>
      </c>
      <c r="H172" s="144">
        <v>-102354.51</v>
      </c>
      <c r="I172" s="144">
        <v>-125226.12</v>
      </c>
      <c r="J172" s="144">
        <v>-270890.7</v>
      </c>
      <c r="K172" s="144">
        <v>-315259.09999999998</v>
      </c>
      <c r="L172" s="144">
        <v>-841225.68720000004</v>
      </c>
      <c r="M172" s="144">
        <v>-39527.410000000003</v>
      </c>
      <c r="N172" s="332">
        <f>SUM(MinskningarHöjningar[[#This Row],[Minskning på basis av incitament för kommunernas digitalisering (-1,82 €/inv)]:[Minskning av pensionsstödet (-2,47 €/inv)]])</f>
        <v>-1848272.3571999997</v>
      </c>
      <c r="O172" s="316">
        <v>-142897</v>
      </c>
      <c r="P172" s="41">
        <v>195649.91878824774</v>
      </c>
      <c r="Q172" s="144">
        <v>1440.27</v>
      </c>
      <c r="R172" s="144">
        <v>69151.488714906445</v>
      </c>
      <c r="S172" s="144">
        <v>2560.48</v>
      </c>
      <c r="T172" s="144">
        <v>77943.124219392019</v>
      </c>
      <c r="U172" s="144">
        <v>44808.399999999994</v>
      </c>
      <c r="V172" s="333">
        <f>SUM(MinskningarHöjningar[[#This Row],[Kompensation för arbetsmarknadsstöd (arbetsmarknadsstöd år 2006)]:[Höjning av statsandel på grund av corona enligt invånarantal (2,80 €/inv)]])</f>
        <v>248656.6817225462</v>
      </c>
      <c r="W172" s="331">
        <f>MinskningarHöjningar[[#This Row],[Höjningar sammanlagt]]+MinskningarHöjningar[[#This Row],[Minskningar sammanlagt]]</f>
        <v>-1599615.6754774535</v>
      </c>
      <c r="X172" s="122"/>
    </row>
    <row r="173" spans="1:24" s="54" customFormat="1" x14ac:dyDescent="0.25">
      <c r="A173" s="307">
        <v>561</v>
      </c>
      <c r="B173" s="38" t="s">
        <v>114</v>
      </c>
      <c r="C173" s="144">
        <v>-2418.7800000000002</v>
      </c>
      <c r="D173" s="144">
        <v>-2418.7800000000002</v>
      </c>
      <c r="E173" s="144">
        <v>-2418.7800000000002</v>
      </c>
      <c r="F173" s="144">
        <v>-5448.9</v>
      </c>
      <c r="G173" s="144">
        <v>-66.45</v>
      </c>
      <c r="H173" s="144">
        <v>-8720.42</v>
      </c>
      <c r="I173" s="144">
        <v>-10669.039999999999</v>
      </c>
      <c r="J173" s="144">
        <v>-23079.399999999998</v>
      </c>
      <c r="K173" s="144">
        <v>-26181.3</v>
      </c>
      <c r="L173" s="144">
        <v>-27176.805</v>
      </c>
      <c r="M173" s="144">
        <v>-3282.63</v>
      </c>
      <c r="N173" s="332">
        <f>SUM(MinskningarHöjningar[[#This Row],[Minskning på basis av incitament för kommunernas digitalisering (-1,82 €/inv)]:[Minskning av pensionsstödet (-2,47 €/inv)]])</f>
        <v>-111881.285</v>
      </c>
      <c r="O173" s="316">
        <v>-16189</v>
      </c>
      <c r="P173" s="41">
        <v>69611.577950161416</v>
      </c>
      <c r="Q173" s="144">
        <v>119.61</v>
      </c>
      <c r="R173" s="144">
        <v>-7089.8736280831226</v>
      </c>
      <c r="S173" s="144">
        <v>212.64000000000001</v>
      </c>
      <c r="T173" s="144">
        <v>5662.6683770633554</v>
      </c>
      <c r="U173" s="144">
        <v>3721.2</v>
      </c>
      <c r="V173" s="333">
        <f>SUM(MinskningarHöjningar[[#This Row],[Kompensation för arbetsmarknadsstöd (arbetsmarknadsstöd år 2006)]:[Höjning av statsandel på grund av corona enligt invånarantal (2,80 €/inv)]])</f>
        <v>56048.822699141645</v>
      </c>
      <c r="W173" s="331">
        <f>MinskningarHöjningar[[#This Row],[Höjningar sammanlagt]]+MinskningarHöjningar[[#This Row],[Minskningar sammanlagt]]</f>
        <v>-55832.462300858359</v>
      </c>
      <c r="X173" s="122"/>
    </row>
    <row r="174" spans="1:24" s="54" customFormat="1" x14ac:dyDescent="0.25">
      <c r="A174" s="307">
        <v>562</v>
      </c>
      <c r="B174" s="38" t="s">
        <v>115</v>
      </c>
      <c r="C174" s="144">
        <v>-16667.560000000001</v>
      </c>
      <c r="D174" s="144">
        <v>-16667.560000000001</v>
      </c>
      <c r="E174" s="144">
        <v>-16667.560000000001</v>
      </c>
      <c r="F174" s="144">
        <v>-37547.799999999996</v>
      </c>
      <c r="G174" s="144">
        <v>-457.90000000000003</v>
      </c>
      <c r="H174" s="144">
        <v>-58588.35</v>
      </c>
      <c r="I174" s="144">
        <v>-71680.2</v>
      </c>
      <c r="J174" s="144">
        <v>-155059.5</v>
      </c>
      <c r="K174" s="144">
        <v>-180412.6</v>
      </c>
      <c r="L174" s="144">
        <v>-336051.23749999999</v>
      </c>
      <c r="M174" s="144">
        <v>-22620.260000000002</v>
      </c>
      <c r="N174" s="332">
        <f>SUM(MinskningarHöjningar[[#This Row],[Minskning på basis av incitament för kommunernas digitalisering (-1,82 €/inv)]:[Minskning av pensionsstödet (-2,47 €/inv)]])</f>
        <v>-912420.52750000008</v>
      </c>
      <c r="O174" s="316">
        <v>126949</v>
      </c>
      <c r="P174" s="41">
        <v>-13207.785282626748</v>
      </c>
      <c r="Q174" s="144">
        <v>824.21999999999991</v>
      </c>
      <c r="R174" s="144">
        <v>46504.378485292531</v>
      </c>
      <c r="S174" s="144">
        <v>1465.28</v>
      </c>
      <c r="T174" s="144">
        <v>45651.43507864917</v>
      </c>
      <c r="U174" s="144">
        <v>25642.399999999998</v>
      </c>
      <c r="V174" s="333">
        <f>SUM(MinskningarHöjningar[[#This Row],[Kompensation för arbetsmarknadsstöd (arbetsmarknadsstöd år 2006)]:[Höjning av statsandel på grund av corona enligt invånarantal (2,80 €/inv)]])</f>
        <v>233828.92828131493</v>
      </c>
      <c r="W174" s="331">
        <f>MinskningarHöjningar[[#This Row],[Höjningar sammanlagt]]+MinskningarHöjningar[[#This Row],[Minskningar sammanlagt]]</f>
        <v>-678591.59921868518</v>
      </c>
      <c r="X174" s="122"/>
    </row>
    <row r="175" spans="1:24" s="54" customFormat="1" x14ac:dyDescent="0.25">
      <c r="A175" s="307">
        <v>563</v>
      </c>
      <c r="B175" s="38" t="s">
        <v>116</v>
      </c>
      <c r="C175" s="144">
        <v>-13264.16</v>
      </c>
      <c r="D175" s="144">
        <v>-13264.16</v>
      </c>
      <c r="E175" s="144">
        <v>-13264.16</v>
      </c>
      <c r="F175" s="144">
        <v>-29880.799999999996</v>
      </c>
      <c r="G175" s="144">
        <v>-364.40000000000003</v>
      </c>
      <c r="H175" s="144">
        <v>-47148.32</v>
      </c>
      <c r="I175" s="144">
        <v>-57683.839999999997</v>
      </c>
      <c r="J175" s="144">
        <v>-124782.39999999999</v>
      </c>
      <c r="K175" s="144">
        <v>-143573.6</v>
      </c>
      <c r="L175" s="144">
        <v>-212462.02</v>
      </c>
      <c r="M175" s="144">
        <v>-18001.36</v>
      </c>
      <c r="N175" s="332">
        <f>SUM(MinskningarHöjningar[[#This Row],[Minskning på basis av incitament för kommunernas digitalisering (-1,82 €/inv)]:[Minskning av pensionsstödet (-2,47 €/inv)]])</f>
        <v>-673689.22</v>
      </c>
      <c r="O175" s="316">
        <v>-80932</v>
      </c>
      <c r="P175" s="41">
        <v>-140909.5184260942</v>
      </c>
      <c r="Q175" s="144">
        <v>655.92</v>
      </c>
      <c r="R175" s="144">
        <v>67556.73214079102</v>
      </c>
      <c r="S175" s="144">
        <v>1166.08</v>
      </c>
      <c r="T175" s="144">
        <v>35014.476506780906</v>
      </c>
      <c r="U175" s="144">
        <v>20406.399999999998</v>
      </c>
      <c r="V175" s="333">
        <f>SUM(MinskningarHöjningar[[#This Row],[Kompensation för arbetsmarknadsstöd (arbetsmarknadsstöd år 2006)]:[Höjning av statsandel på grund av corona enligt invånarantal (2,80 €/inv)]])</f>
        <v>-97041.909778522284</v>
      </c>
      <c r="W175" s="331">
        <f>MinskningarHöjningar[[#This Row],[Höjningar sammanlagt]]+MinskningarHöjningar[[#This Row],[Minskningar sammanlagt]]</f>
        <v>-770731.1297785223</v>
      </c>
      <c r="X175" s="122"/>
    </row>
    <row r="176" spans="1:24" s="54" customFormat="1" x14ac:dyDescent="0.25">
      <c r="A176" s="307">
        <v>564</v>
      </c>
      <c r="B176" s="38" t="s">
        <v>349</v>
      </c>
      <c r="C176" s="144">
        <v>-373989.98000000004</v>
      </c>
      <c r="D176" s="144">
        <v>-373989.98000000004</v>
      </c>
      <c r="E176" s="144">
        <v>-373989.98000000004</v>
      </c>
      <c r="F176" s="144">
        <v>-842504.89999999991</v>
      </c>
      <c r="G176" s="144">
        <v>-10274.450000000001</v>
      </c>
      <c r="H176" s="144">
        <v>-1273421.0999999999</v>
      </c>
      <c r="I176" s="144">
        <v>-1557973.2</v>
      </c>
      <c r="J176" s="144">
        <v>-3370227</v>
      </c>
      <c r="K176" s="144">
        <v>-4048133.3</v>
      </c>
      <c r="L176" s="144">
        <v>-10913480.8234</v>
      </c>
      <c r="M176" s="144">
        <v>-507557.83</v>
      </c>
      <c r="N176" s="332">
        <f>SUM(MinskningarHöjningar[[#This Row],[Minskning på basis av incitament för kommunernas digitalisering (-1,82 €/inv)]:[Minskning av pensionsstödet (-2,47 €/inv)]])</f>
        <v>-23645542.543399997</v>
      </c>
      <c r="O176" s="316">
        <v>2164676</v>
      </c>
      <c r="P176" s="41">
        <v>-1916537.5778492149</v>
      </c>
      <c r="Q176" s="144">
        <v>18494.009999999998</v>
      </c>
      <c r="R176" s="144">
        <v>1925239.6799779816</v>
      </c>
      <c r="S176" s="144">
        <v>32878.239999999998</v>
      </c>
      <c r="T176" s="144">
        <v>1112673.0207391384</v>
      </c>
      <c r="U176" s="144">
        <v>575369.19999999995</v>
      </c>
      <c r="V176" s="333">
        <f>SUM(MinskningarHöjningar[[#This Row],[Kompensation för arbetsmarknadsstöd (arbetsmarknadsstöd år 2006)]:[Höjning av statsandel på grund av corona enligt invånarantal (2,80 €/inv)]])</f>
        <v>3912792.5728679057</v>
      </c>
      <c r="W176" s="331">
        <f>MinskningarHöjningar[[#This Row],[Höjningar sammanlagt]]+MinskningarHöjningar[[#This Row],[Minskningar sammanlagt]]</f>
        <v>-19732749.970532089</v>
      </c>
      <c r="X176" s="122"/>
    </row>
    <row r="177" spans="1:24" s="54" customFormat="1" x14ac:dyDescent="0.25">
      <c r="A177" s="307">
        <v>576</v>
      </c>
      <c r="B177" s="38" t="s">
        <v>117</v>
      </c>
      <c r="C177" s="144">
        <v>-5270.72</v>
      </c>
      <c r="D177" s="144">
        <v>-5270.72</v>
      </c>
      <c r="E177" s="144">
        <v>-5270.72</v>
      </c>
      <c r="F177" s="144">
        <v>-11873.599999999999</v>
      </c>
      <c r="G177" s="144">
        <v>-144.80000000000001</v>
      </c>
      <c r="H177" s="144">
        <v>-19100.37</v>
      </c>
      <c r="I177" s="144">
        <v>-23368.44</v>
      </c>
      <c r="J177" s="144">
        <v>-50550.9</v>
      </c>
      <c r="K177" s="144">
        <v>-57051.199999999997</v>
      </c>
      <c r="L177" s="144">
        <v>-60664.88</v>
      </c>
      <c r="M177" s="144">
        <v>-7153.1200000000008</v>
      </c>
      <c r="N177" s="332">
        <f>SUM(MinskningarHöjningar[[#This Row],[Minskning på basis av incitament för kommunernas digitalisering (-1,82 €/inv)]:[Minskning av pensionsstödet (-2,47 €/inv)]])</f>
        <v>-245719.46999999997</v>
      </c>
      <c r="O177" s="316">
        <v>39631</v>
      </c>
      <c r="P177" s="41">
        <v>31367.59674635902</v>
      </c>
      <c r="Q177" s="144">
        <v>260.64</v>
      </c>
      <c r="R177" s="144">
        <v>-23863.047361158522</v>
      </c>
      <c r="S177" s="144">
        <v>463.36</v>
      </c>
      <c r="T177" s="144">
        <v>12742.444756066834</v>
      </c>
      <c r="U177" s="144">
        <v>8108.7999999999993</v>
      </c>
      <c r="V177" s="333">
        <f>SUM(MinskningarHöjningar[[#This Row],[Kompensation för arbetsmarknadsstöd (arbetsmarknadsstöd år 2006)]:[Höjning av statsandel på grund av corona enligt invånarantal (2,80 €/inv)]])</f>
        <v>68710.794141267339</v>
      </c>
      <c r="W177" s="331">
        <f>MinskningarHöjningar[[#This Row],[Höjningar sammanlagt]]+MinskningarHöjningar[[#This Row],[Minskningar sammanlagt]]</f>
        <v>-177008.67585873263</v>
      </c>
      <c r="X177" s="122"/>
    </row>
    <row r="178" spans="1:24" s="54" customFormat="1" x14ac:dyDescent="0.25">
      <c r="A178" s="307">
        <v>577</v>
      </c>
      <c r="B178" s="38" t="s">
        <v>350</v>
      </c>
      <c r="C178" s="144">
        <v>-19747</v>
      </c>
      <c r="D178" s="144">
        <v>-19747</v>
      </c>
      <c r="E178" s="144">
        <v>-19747</v>
      </c>
      <c r="F178" s="144">
        <v>-44484.999999999993</v>
      </c>
      <c r="G178" s="144">
        <v>-542.5</v>
      </c>
      <c r="H178" s="144">
        <v>-67706.3</v>
      </c>
      <c r="I178" s="144">
        <v>-82835.599999999991</v>
      </c>
      <c r="J178" s="144">
        <v>-179191</v>
      </c>
      <c r="K178" s="144">
        <v>-213745</v>
      </c>
      <c r="L178" s="144">
        <v>-492043.63750000001</v>
      </c>
      <c r="M178" s="144">
        <v>-26799.500000000004</v>
      </c>
      <c r="N178" s="332">
        <f>SUM(MinskningarHöjningar[[#This Row],[Minskning på basis av incitament för kommunernas digitalisering (-1,82 €/inv)]:[Minskning av pensionsstödet (-2,47 €/inv)]])</f>
        <v>-1166589.5374999999</v>
      </c>
      <c r="O178" s="316">
        <v>-100689</v>
      </c>
      <c r="P178" s="41">
        <v>95634.594176823273</v>
      </c>
      <c r="Q178" s="144">
        <v>976.5</v>
      </c>
      <c r="R178" s="144">
        <v>-4644.1770591166569</v>
      </c>
      <c r="S178" s="144">
        <v>1736</v>
      </c>
      <c r="T178" s="144">
        <v>62660.057051304597</v>
      </c>
      <c r="U178" s="144">
        <v>30379.999999999996</v>
      </c>
      <c r="V178" s="333">
        <f>SUM(MinskningarHöjningar[[#This Row],[Kompensation för arbetsmarknadsstöd (arbetsmarknadsstöd år 2006)]:[Höjning av statsandel på grund av corona enligt invånarantal (2,80 €/inv)]])</f>
        <v>86053.974169011213</v>
      </c>
      <c r="W178" s="331">
        <f>MinskningarHöjningar[[#This Row],[Höjningar sammanlagt]]+MinskningarHöjningar[[#This Row],[Minskningar sammanlagt]]</f>
        <v>-1080535.5633309886</v>
      </c>
      <c r="X178" s="122"/>
    </row>
    <row r="179" spans="1:24" s="54" customFormat="1" x14ac:dyDescent="0.25">
      <c r="A179" s="307">
        <v>578</v>
      </c>
      <c r="B179" s="38" t="s">
        <v>118</v>
      </c>
      <c r="C179" s="144">
        <v>-5956.8600000000006</v>
      </c>
      <c r="D179" s="144">
        <v>-5956.8600000000006</v>
      </c>
      <c r="E179" s="144">
        <v>-5956.8600000000006</v>
      </c>
      <c r="F179" s="144">
        <v>-13419.3</v>
      </c>
      <c r="G179" s="144">
        <v>-163.65</v>
      </c>
      <c r="H179" s="144">
        <v>-21674.85</v>
      </c>
      <c r="I179" s="144">
        <v>-26518.2</v>
      </c>
      <c r="J179" s="144">
        <v>-57364.5</v>
      </c>
      <c r="K179" s="144">
        <v>-64478.1</v>
      </c>
      <c r="L179" s="144">
        <v>-132076.45250000001</v>
      </c>
      <c r="M179" s="144">
        <v>-8084.31</v>
      </c>
      <c r="N179" s="332">
        <f>SUM(MinskningarHöjningar[[#This Row],[Minskning på basis av incitament för kommunernas digitalisering (-1,82 €/inv)]:[Minskning av pensionsstödet (-2,47 €/inv)]])</f>
        <v>-341649.94250000006</v>
      </c>
      <c r="O179" s="316">
        <v>118187</v>
      </c>
      <c r="P179" s="41">
        <v>99190.472138054669</v>
      </c>
      <c r="Q179" s="144">
        <v>294.57</v>
      </c>
      <c r="R179" s="144">
        <v>-12189.717954790236</v>
      </c>
      <c r="S179" s="144">
        <v>523.68000000000006</v>
      </c>
      <c r="T179" s="144">
        <v>14288.779425216464</v>
      </c>
      <c r="U179" s="144">
        <v>9164.4</v>
      </c>
      <c r="V179" s="333">
        <f>SUM(MinskningarHöjningar[[#This Row],[Kompensation för arbetsmarknadsstöd (arbetsmarknadsstöd år 2006)]:[Höjning av statsandel på grund av corona enligt invånarantal (2,80 €/inv)]])</f>
        <v>229459.18360848087</v>
      </c>
      <c r="W179" s="331">
        <f>MinskningarHöjningar[[#This Row],[Höjningar sammanlagt]]+MinskningarHöjningar[[#This Row],[Minskningar sammanlagt]]</f>
        <v>-112190.75889151919</v>
      </c>
      <c r="X179" s="122"/>
    </row>
    <row r="180" spans="1:24" s="54" customFormat="1" x14ac:dyDescent="0.25">
      <c r="A180" s="307">
        <v>580</v>
      </c>
      <c r="B180" s="38" t="s">
        <v>119</v>
      </c>
      <c r="C180" s="144">
        <v>-8615.880000000001</v>
      </c>
      <c r="D180" s="144">
        <v>-8615.880000000001</v>
      </c>
      <c r="E180" s="144">
        <v>-8615.880000000001</v>
      </c>
      <c r="F180" s="144">
        <v>-19409.399999999998</v>
      </c>
      <c r="G180" s="144">
        <v>-236.70000000000002</v>
      </c>
      <c r="H180" s="144">
        <v>-31354.39</v>
      </c>
      <c r="I180" s="144">
        <v>-38360.68</v>
      </c>
      <c r="J180" s="144">
        <v>-82982.3</v>
      </c>
      <c r="K180" s="144">
        <v>-93259.8</v>
      </c>
      <c r="L180" s="144">
        <v>-164753.035</v>
      </c>
      <c r="M180" s="144">
        <v>-11692.980000000001</v>
      </c>
      <c r="N180" s="332">
        <f>SUM(MinskningarHöjningar[[#This Row],[Minskning på basis av incitament för kommunernas digitalisering (-1,82 €/inv)]:[Minskning av pensionsstödet (-2,47 €/inv)]])</f>
        <v>-467896.92499999993</v>
      </c>
      <c r="O180" s="316">
        <v>404678</v>
      </c>
      <c r="P180" s="41">
        <v>111271.02164894715</v>
      </c>
      <c r="Q180" s="144">
        <v>426.06</v>
      </c>
      <c r="R180" s="144">
        <v>23530.1719960954</v>
      </c>
      <c r="S180" s="144">
        <v>757.44</v>
      </c>
      <c r="T180" s="144">
        <v>20267.430104798921</v>
      </c>
      <c r="U180" s="144">
        <v>13255.199999999999</v>
      </c>
      <c r="V180" s="333">
        <f>SUM(MinskningarHöjningar[[#This Row],[Kompensation för arbetsmarknadsstöd (arbetsmarknadsstöd år 2006)]:[Höjning av statsandel på grund av corona enligt invånarantal (2,80 €/inv)]])</f>
        <v>574185.32374984131</v>
      </c>
      <c r="W180" s="331">
        <f>MinskningarHöjningar[[#This Row],[Höjningar sammanlagt]]+MinskningarHöjningar[[#This Row],[Minskningar sammanlagt]]</f>
        <v>106288.39874984138</v>
      </c>
      <c r="X180" s="122"/>
    </row>
    <row r="181" spans="1:24" s="54" customFormat="1" x14ac:dyDescent="0.25">
      <c r="A181" s="307">
        <v>581</v>
      </c>
      <c r="B181" s="38" t="s">
        <v>120</v>
      </c>
      <c r="C181" s="144">
        <v>-11655.28</v>
      </c>
      <c r="D181" s="144">
        <v>-11655.28</v>
      </c>
      <c r="E181" s="144">
        <v>-11655.28</v>
      </c>
      <c r="F181" s="144">
        <v>-26256.399999999998</v>
      </c>
      <c r="G181" s="144">
        <v>-320.20000000000005</v>
      </c>
      <c r="H181" s="144">
        <v>-41406.219999999994</v>
      </c>
      <c r="I181" s="144">
        <v>-50658.64</v>
      </c>
      <c r="J181" s="144">
        <v>-109585.4</v>
      </c>
      <c r="K181" s="144">
        <v>-126158.79999999999</v>
      </c>
      <c r="L181" s="144">
        <v>-228775.08900000001</v>
      </c>
      <c r="M181" s="144">
        <v>-15817.880000000001</v>
      </c>
      <c r="N181" s="332">
        <f>SUM(MinskningarHöjningar[[#This Row],[Minskning på basis av incitament för kommunernas digitalisering (-1,82 €/inv)]:[Minskning av pensionsstödet (-2,47 €/inv)]])</f>
        <v>-633944.46899999992</v>
      </c>
      <c r="O181" s="316">
        <v>77466</v>
      </c>
      <c r="P181" s="41">
        <v>-46909.599780224264</v>
      </c>
      <c r="Q181" s="144">
        <v>576.36</v>
      </c>
      <c r="R181" s="144">
        <v>-29802.368370231685</v>
      </c>
      <c r="S181" s="144">
        <v>1024.6400000000001</v>
      </c>
      <c r="T181" s="144">
        <v>30047.922488887441</v>
      </c>
      <c r="U181" s="144">
        <v>17931.199999999997</v>
      </c>
      <c r="V181" s="333">
        <f>SUM(MinskningarHöjningar[[#This Row],[Kompensation för arbetsmarknadsstöd (arbetsmarknadsstöd år 2006)]:[Höjning av statsandel på grund av corona enligt invånarantal (2,80 €/inv)]])</f>
        <v>50334.154338431486</v>
      </c>
      <c r="W181" s="331">
        <f>MinskningarHöjningar[[#This Row],[Höjningar sammanlagt]]+MinskningarHöjningar[[#This Row],[Minskningar sammanlagt]]</f>
        <v>-583610.3146615685</v>
      </c>
      <c r="X181" s="122"/>
    </row>
    <row r="182" spans="1:24" s="54" customFormat="1" x14ac:dyDescent="0.25">
      <c r="A182" s="307">
        <v>583</v>
      </c>
      <c r="B182" s="38" t="s">
        <v>121</v>
      </c>
      <c r="C182" s="144">
        <v>-1708.98</v>
      </c>
      <c r="D182" s="144">
        <v>-1708.98</v>
      </c>
      <c r="E182" s="144">
        <v>-1708.98</v>
      </c>
      <c r="F182" s="144">
        <v>-3849.8999999999996</v>
      </c>
      <c r="G182" s="144">
        <v>-46.95</v>
      </c>
      <c r="H182" s="144">
        <v>-6044.98</v>
      </c>
      <c r="I182" s="144">
        <v>-7395.7599999999993</v>
      </c>
      <c r="J182" s="144">
        <v>-15998.599999999999</v>
      </c>
      <c r="K182" s="144">
        <v>-18498.3</v>
      </c>
      <c r="L182" s="144">
        <v>-19683.94225</v>
      </c>
      <c r="M182" s="144">
        <v>-2319.3300000000004</v>
      </c>
      <c r="N182" s="332">
        <f>SUM(MinskningarHöjningar[[#This Row],[Minskning på basis av incitament för kommunernas digitalisering (-1,82 €/inv)]:[Minskning av pensionsstödet (-2,47 €/inv)]])</f>
        <v>-78964.702249999988</v>
      </c>
      <c r="O182" s="316">
        <v>86897</v>
      </c>
      <c r="P182" s="41">
        <v>326846.61793812085</v>
      </c>
      <c r="Q182" s="144">
        <v>84.509999999999991</v>
      </c>
      <c r="R182" s="144">
        <v>11358.241047211521</v>
      </c>
      <c r="S182" s="144">
        <v>150.24</v>
      </c>
      <c r="T182" s="144">
        <v>4716.7982433199941</v>
      </c>
      <c r="U182" s="144">
        <v>2629.2</v>
      </c>
      <c r="V182" s="333">
        <f>SUM(MinskningarHöjningar[[#This Row],[Kompensation för arbetsmarknadsstöd (arbetsmarknadsstöd år 2006)]:[Höjning av statsandel på grund av corona enligt invånarantal (2,80 €/inv)]])</f>
        <v>432682.6072286524</v>
      </c>
      <c r="W182" s="331">
        <f>MinskningarHöjningar[[#This Row],[Höjningar sammanlagt]]+MinskningarHöjningar[[#This Row],[Minskningar sammanlagt]]</f>
        <v>353717.90497865243</v>
      </c>
      <c r="X182" s="122"/>
    </row>
    <row r="183" spans="1:24" s="54" customFormat="1" x14ac:dyDescent="0.25">
      <c r="A183" s="307">
        <v>584</v>
      </c>
      <c r="B183" s="38" t="s">
        <v>122</v>
      </c>
      <c r="C183" s="144">
        <v>-5021.38</v>
      </c>
      <c r="D183" s="144">
        <v>-5021.38</v>
      </c>
      <c r="E183" s="144">
        <v>-5021.38</v>
      </c>
      <c r="F183" s="144">
        <v>-11311.9</v>
      </c>
      <c r="G183" s="144">
        <v>-137.95000000000002</v>
      </c>
      <c r="H183" s="144">
        <v>-18046.599999999999</v>
      </c>
      <c r="I183" s="144">
        <v>-22079.200000000001</v>
      </c>
      <c r="J183" s="144">
        <v>-47762</v>
      </c>
      <c r="K183" s="144">
        <v>-54352.299999999996</v>
      </c>
      <c r="L183" s="144">
        <v>-31131.862499999999</v>
      </c>
      <c r="M183" s="144">
        <v>-6814.7300000000005</v>
      </c>
      <c r="N183" s="332">
        <f>SUM(MinskningarHöjningar[[#This Row],[Minskning på basis av incitament för kommunernas digitalisering (-1,82 €/inv)]:[Minskning av pensionsstödet (-2,47 €/inv)]])</f>
        <v>-206700.6825</v>
      </c>
      <c r="O183" s="316">
        <v>25831</v>
      </c>
      <c r="P183" s="41">
        <v>40403.319639196619</v>
      </c>
      <c r="Q183" s="144">
        <v>248.31</v>
      </c>
      <c r="R183" s="144">
        <v>201.83464368777641</v>
      </c>
      <c r="S183" s="144">
        <v>441.44</v>
      </c>
      <c r="T183" s="144">
        <v>10302.75355140415</v>
      </c>
      <c r="U183" s="144">
        <v>7725.2</v>
      </c>
      <c r="V183" s="333">
        <f>SUM(MinskningarHöjningar[[#This Row],[Kompensation för arbetsmarknadsstöd (arbetsmarknadsstöd år 2006)]:[Höjning av statsandel på grund av corona enligt invånarantal (2,80 €/inv)]])</f>
        <v>85153.857834288545</v>
      </c>
      <c r="W183" s="331">
        <f>MinskningarHöjningar[[#This Row],[Höjningar sammanlagt]]+MinskningarHöjningar[[#This Row],[Minskningar sammanlagt]]</f>
        <v>-121546.82466571145</v>
      </c>
      <c r="X183" s="122"/>
    </row>
    <row r="184" spans="1:24" s="54" customFormat="1" x14ac:dyDescent="0.25">
      <c r="A184" s="307">
        <v>588</v>
      </c>
      <c r="B184" s="38" t="s">
        <v>123</v>
      </c>
      <c r="C184" s="144">
        <v>-3075.8</v>
      </c>
      <c r="D184" s="144">
        <v>-3075.8</v>
      </c>
      <c r="E184" s="144">
        <v>-3075.8</v>
      </c>
      <c r="F184" s="144">
        <v>-6928.9999999999991</v>
      </c>
      <c r="G184" s="144">
        <v>-84.5</v>
      </c>
      <c r="H184" s="144">
        <v>-10973.09</v>
      </c>
      <c r="I184" s="144">
        <v>-13425.08</v>
      </c>
      <c r="J184" s="144">
        <v>-29041.3</v>
      </c>
      <c r="K184" s="144">
        <v>-33293</v>
      </c>
      <c r="L184" s="144">
        <v>-41314.981</v>
      </c>
      <c r="M184" s="144">
        <v>-4174.3</v>
      </c>
      <c r="N184" s="332">
        <f>SUM(MinskningarHöjningar[[#This Row],[Minskning på basis av incitament för kommunernas digitalisering (-1,82 €/inv)]:[Minskning av pensionsstödet (-2,47 €/inv)]])</f>
        <v>-148462.65099999998</v>
      </c>
      <c r="O184" s="316">
        <v>-43711</v>
      </c>
      <c r="P184" s="41">
        <v>63048.20871804934</v>
      </c>
      <c r="Q184" s="144">
        <v>152.1</v>
      </c>
      <c r="R184" s="144">
        <v>-3862.5930684434243</v>
      </c>
      <c r="S184" s="144">
        <v>270.39999999999998</v>
      </c>
      <c r="T184" s="144">
        <v>6462.7769905122259</v>
      </c>
      <c r="U184" s="144">
        <v>4732</v>
      </c>
      <c r="V184" s="333">
        <f>SUM(MinskningarHöjningar[[#This Row],[Kompensation för arbetsmarknadsstöd (arbetsmarknadsstöd år 2006)]:[Höjning av statsandel på grund av corona enligt invånarantal (2,80 €/inv)]])</f>
        <v>27091.892640118138</v>
      </c>
      <c r="W184" s="331">
        <f>MinskningarHöjningar[[#This Row],[Höjningar sammanlagt]]+MinskningarHöjningar[[#This Row],[Minskningar sammanlagt]]</f>
        <v>-121370.75835988185</v>
      </c>
      <c r="X184" s="122"/>
    </row>
    <row r="185" spans="1:24" s="54" customFormat="1" x14ac:dyDescent="0.25">
      <c r="A185" s="307">
        <v>592</v>
      </c>
      <c r="B185" s="38" t="s">
        <v>124</v>
      </c>
      <c r="C185" s="144">
        <v>-6990.62</v>
      </c>
      <c r="D185" s="144">
        <v>-6990.62</v>
      </c>
      <c r="E185" s="144">
        <v>-6990.62</v>
      </c>
      <c r="F185" s="144">
        <v>-15748.099999999999</v>
      </c>
      <c r="G185" s="144">
        <v>-192.05</v>
      </c>
      <c r="H185" s="144">
        <v>-24735.199999999997</v>
      </c>
      <c r="I185" s="144">
        <v>-30262.399999999998</v>
      </c>
      <c r="J185" s="144">
        <v>-65464</v>
      </c>
      <c r="K185" s="144">
        <v>-75667.7</v>
      </c>
      <c r="L185" s="144">
        <v>-109474.87</v>
      </c>
      <c r="M185" s="144">
        <v>-9487.27</v>
      </c>
      <c r="N185" s="332">
        <f>SUM(MinskningarHöjningar[[#This Row],[Minskning på basis av incitament för kommunernas digitalisering (-1,82 €/inv)]:[Minskning av pensionsstödet (-2,47 €/inv)]])</f>
        <v>-352003.45</v>
      </c>
      <c r="O185" s="316">
        <v>123623</v>
      </c>
      <c r="P185" s="41">
        <v>36948.840584326535</v>
      </c>
      <c r="Q185" s="144">
        <v>345.69</v>
      </c>
      <c r="R185" s="144">
        <v>10784.547024344334</v>
      </c>
      <c r="S185" s="144">
        <v>614.56000000000006</v>
      </c>
      <c r="T185" s="144">
        <v>17800.057916431819</v>
      </c>
      <c r="U185" s="144">
        <v>10754.8</v>
      </c>
      <c r="V185" s="333">
        <f>SUM(MinskningarHöjningar[[#This Row],[Kompensation för arbetsmarknadsstöd (arbetsmarknadsstöd år 2006)]:[Höjning av statsandel på grund av corona enligt invånarantal (2,80 €/inv)]])</f>
        <v>200871.49552510265</v>
      </c>
      <c r="W185" s="331">
        <f>MinskningarHöjningar[[#This Row],[Höjningar sammanlagt]]+MinskningarHöjningar[[#This Row],[Minskningar sammanlagt]]</f>
        <v>-151131.95447489736</v>
      </c>
      <c r="X185" s="122"/>
    </row>
    <row r="186" spans="1:24" s="54" customFormat="1" x14ac:dyDescent="0.25">
      <c r="A186" s="307">
        <v>593</v>
      </c>
      <c r="B186" s="38" t="s">
        <v>125</v>
      </c>
      <c r="C186" s="144">
        <v>-32181.24</v>
      </c>
      <c r="D186" s="144">
        <v>-32181.24</v>
      </c>
      <c r="E186" s="144">
        <v>-32181.24</v>
      </c>
      <c r="F186" s="144">
        <v>-72496.2</v>
      </c>
      <c r="G186" s="144">
        <v>-884.1</v>
      </c>
      <c r="H186" s="144">
        <v>-114968.2</v>
      </c>
      <c r="I186" s="144">
        <v>-140658.4</v>
      </c>
      <c r="J186" s="144">
        <v>-304274</v>
      </c>
      <c r="K186" s="144">
        <v>-348335.39999999997</v>
      </c>
      <c r="L186" s="144">
        <v>-954031.91</v>
      </c>
      <c r="M186" s="144">
        <v>-43674.54</v>
      </c>
      <c r="N186" s="332">
        <f>SUM(MinskningarHöjningar[[#This Row],[Minskning på basis av incitament för kommunernas digitalisering (-1,82 €/inv)]:[Minskning av pensionsstödet (-2,47 €/inv)]])</f>
        <v>-2075866.4700000002</v>
      </c>
      <c r="O186" s="316">
        <v>-13406</v>
      </c>
      <c r="P186" s="41">
        <v>-146001.90130151063</v>
      </c>
      <c r="Q186" s="144">
        <v>1591.3799999999999</v>
      </c>
      <c r="R186" s="144">
        <v>-47434.341976993484</v>
      </c>
      <c r="S186" s="144">
        <v>2829.12</v>
      </c>
      <c r="T186" s="144">
        <v>91708.324853756974</v>
      </c>
      <c r="U186" s="144">
        <v>49509.599999999999</v>
      </c>
      <c r="V186" s="333">
        <f>SUM(MinskningarHöjningar[[#This Row],[Kompensation för arbetsmarknadsstöd (arbetsmarknadsstöd år 2006)]:[Höjning av statsandel på grund av corona enligt invånarantal (2,80 €/inv)]])</f>
        <v>-61203.818424747144</v>
      </c>
      <c r="W186" s="331">
        <f>MinskningarHöjningar[[#This Row],[Höjningar sammanlagt]]+MinskningarHöjningar[[#This Row],[Minskningar sammanlagt]]</f>
        <v>-2137070.2884247475</v>
      </c>
      <c r="X186" s="122"/>
    </row>
    <row r="187" spans="1:24" s="54" customFormat="1" x14ac:dyDescent="0.25">
      <c r="A187" s="307">
        <v>595</v>
      </c>
      <c r="B187" s="38" t="s">
        <v>126</v>
      </c>
      <c r="C187" s="144">
        <v>-7991.62</v>
      </c>
      <c r="D187" s="144">
        <v>-7991.62</v>
      </c>
      <c r="E187" s="144">
        <v>-7991.62</v>
      </c>
      <c r="F187" s="144">
        <v>-18003.099999999999</v>
      </c>
      <c r="G187" s="144">
        <v>-219.55</v>
      </c>
      <c r="H187" s="144">
        <v>-29177.439999999999</v>
      </c>
      <c r="I187" s="144">
        <v>-35697.279999999999</v>
      </c>
      <c r="J187" s="144">
        <v>-77220.800000000003</v>
      </c>
      <c r="K187" s="144">
        <v>-86502.7</v>
      </c>
      <c r="L187" s="144">
        <v>-156457.5</v>
      </c>
      <c r="M187" s="144">
        <v>-10845.77</v>
      </c>
      <c r="N187" s="332">
        <f>SUM(MinskningarHöjningar[[#This Row],[Minskning på basis av incitament för kommunernas digitalisering (-1,82 €/inv)]:[Minskning av pensionsstödet (-2,47 €/inv)]])</f>
        <v>-438099</v>
      </c>
      <c r="O187" s="316">
        <v>17169</v>
      </c>
      <c r="P187" s="41">
        <v>172400.20626162738</v>
      </c>
      <c r="Q187" s="144">
        <v>395.19</v>
      </c>
      <c r="R187" s="144">
        <v>-6665.7891295362133</v>
      </c>
      <c r="S187" s="144">
        <v>702.56000000000006</v>
      </c>
      <c r="T187" s="144">
        <v>17069.41466469684</v>
      </c>
      <c r="U187" s="144">
        <v>12294.8</v>
      </c>
      <c r="V187" s="333">
        <f>SUM(MinskningarHöjningar[[#This Row],[Kompensation för arbetsmarknadsstöd (arbetsmarknadsstöd år 2006)]:[Höjning av statsandel på grund av corona enligt invånarantal (2,80 €/inv)]])</f>
        <v>213365.38179678799</v>
      </c>
      <c r="W187" s="331">
        <f>MinskningarHöjningar[[#This Row],[Höjningar sammanlagt]]+MinskningarHöjningar[[#This Row],[Minskningar sammanlagt]]</f>
        <v>-224733.61820321201</v>
      </c>
      <c r="X187" s="122"/>
    </row>
    <row r="188" spans="1:24" s="54" customFormat="1" x14ac:dyDescent="0.25">
      <c r="A188" s="307">
        <v>598</v>
      </c>
      <c r="B188" s="38" t="s">
        <v>351</v>
      </c>
      <c r="C188" s="144">
        <v>-34958.559999999998</v>
      </c>
      <c r="D188" s="144">
        <v>-34958.559999999998</v>
      </c>
      <c r="E188" s="144">
        <v>-34958.559999999998</v>
      </c>
      <c r="F188" s="144">
        <v>-78752.799999999988</v>
      </c>
      <c r="G188" s="144">
        <v>-960.40000000000009</v>
      </c>
      <c r="H188" s="144">
        <v>-122281.48999999999</v>
      </c>
      <c r="I188" s="144">
        <v>-149605.88</v>
      </c>
      <c r="J188" s="144">
        <v>-323629.3</v>
      </c>
      <c r="K188" s="144">
        <v>-378397.6</v>
      </c>
      <c r="L188" s="144">
        <v>-873561.25089999998</v>
      </c>
      <c r="M188" s="144">
        <v>-47443.76</v>
      </c>
      <c r="N188" s="332">
        <f>SUM(MinskningarHöjningar[[#This Row],[Minskning på basis av incitament för kommunernas digitalisering (-1,82 €/inv)]:[Minskning av pensionsstödet (-2,47 €/inv)]])</f>
        <v>-2079508.1608999998</v>
      </c>
      <c r="O188" s="316">
        <v>55415</v>
      </c>
      <c r="P188" s="41">
        <v>-237921.06673301756</v>
      </c>
      <c r="Q188" s="144">
        <v>1728.72</v>
      </c>
      <c r="R188" s="144">
        <v>-72742.85898174977</v>
      </c>
      <c r="S188" s="144">
        <v>3073.28</v>
      </c>
      <c r="T188" s="144">
        <v>108412.89158369218</v>
      </c>
      <c r="U188" s="144">
        <v>53782.399999999994</v>
      </c>
      <c r="V188" s="333">
        <f>SUM(MinskningarHöjningar[[#This Row],[Kompensation för arbetsmarknadsstöd (arbetsmarknadsstöd år 2006)]:[Höjning av statsandel på grund av corona enligt invånarantal (2,80 €/inv)]])</f>
        <v>-88251.634131075145</v>
      </c>
      <c r="W188" s="331">
        <f>MinskningarHöjningar[[#This Row],[Höjningar sammanlagt]]+MinskningarHöjningar[[#This Row],[Minskningar sammanlagt]]</f>
        <v>-2167759.7950310749</v>
      </c>
      <c r="X188" s="122"/>
    </row>
    <row r="189" spans="1:24" s="54" customFormat="1" x14ac:dyDescent="0.25">
      <c r="A189" s="307">
        <v>599</v>
      </c>
      <c r="B189" s="38" t="s">
        <v>127</v>
      </c>
      <c r="C189" s="144">
        <v>-20167.420000000002</v>
      </c>
      <c r="D189" s="144">
        <v>-20167.420000000002</v>
      </c>
      <c r="E189" s="144">
        <v>-20167.420000000002</v>
      </c>
      <c r="F189" s="144">
        <v>-45432.1</v>
      </c>
      <c r="G189" s="144">
        <v>-554.05000000000007</v>
      </c>
      <c r="H189" s="144">
        <v>-69940.039999999994</v>
      </c>
      <c r="I189" s="144">
        <v>-85568.48</v>
      </c>
      <c r="J189" s="144">
        <v>-185102.8</v>
      </c>
      <c r="K189" s="144">
        <v>-218295.69999999998</v>
      </c>
      <c r="L189" s="144">
        <v>-81588.990000000005</v>
      </c>
      <c r="M189" s="144">
        <v>-27370.070000000003</v>
      </c>
      <c r="N189" s="332">
        <f>SUM(MinskningarHöjningar[[#This Row],[Minskning på basis av incitament för kommunernas digitalisering (-1,82 €/inv)]:[Minskning av pensionsstödet (-2,47 €/inv)]])</f>
        <v>-774354.48999999987</v>
      </c>
      <c r="O189" s="316">
        <v>-119051</v>
      </c>
      <c r="P189" s="41">
        <v>228177.65468864888</v>
      </c>
      <c r="Q189" s="144">
        <v>997.29</v>
      </c>
      <c r="R189" s="144">
        <v>-122802.64804682478</v>
      </c>
      <c r="S189" s="144">
        <v>1772.96</v>
      </c>
      <c r="T189" s="144">
        <v>49067.671999704842</v>
      </c>
      <c r="U189" s="144">
        <v>31026.799999999999</v>
      </c>
      <c r="V189" s="333">
        <f>SUM(MinskningarHöjningar[[#This Row],[Kompensation för arbetsmarknadsstöd (arbetsmarknadsstöd år 2006)]:[Höjning av statsandel på grund av corona enligt invånarantal (2,80 €/inv)]])</f>
        <v>69188.728641528942</v>
      </c>
      <c r="W189" s="331">
        <f>MinskningarHöjningar[[#This Row],[Höjningar sammanlagt]]+MinskningarHöjningar[[#This Row],[Minskningar sammanlagt]]</f>
        <v>-705165.76135847089</v>
      </c>
      <c r="X189" s="122"/>
    </row>
    <row r="190" spans="1:24" s="54" customFormat="1" x14ac:dyDescent="0.25">
      <c r="A190" s="307">
        <v>601</v>
      </c>
      <c r="B190" s="38" t="s">
        <v>128</v>
      </c>
      <c r="C190" s="144">
        <v>-7338.2400000000007</v>
      </c>
      <c r="D190" s="144">
        <v>-7338.2400000000007</v>
      </c>
      <c r="E190" s="144">
        <v>-7338.2400000000007</v>
      </c>
      <c r="F190" s="144">
        <v>-16531.199999999997</v>
      </c>
      <c r="G190" s="144">
        <v>-201.60000000000002</v>
      </c>
      <c r="H190" s="144">
        <v>-26041.37</v>
      </c>
      <c r="I190" s="144">
        <v>-31860.44</v>
      </c>
      <c r="J190" s="144">
        <v>-68920.899999999994</v>
      </c>
      <c r="K190" s="144">
        <v>-79430.399999999994</v>
      </c>
      <c r="L190" s="144">
        <v>-132876.19</v>
      </c>
      <c r="M190" s="144">
        <v>-9959.0400000000009</v>
      </c>
      <c r="N190" s="332">
        <f>SUM(MinskningarHöjningar[[#This Row],[Minskning på basis av incitament för kommunernas digitalisering (-1,82 €/inv)]:[Minskning av pensionsstödet (-2,47 €/inv)]])</f>
        <v>-387835.85999999993</v>
      </c>
      <c r="O190" s="316">
        <v>151779</v>
      </c>
      <c r="P190" s="41">
        <v>-25694.288820859045</v>
      </c>
      <c r="Q190" s="144">
        <v>362.88</v>
      </c>
      <c r="R190" s="144">
        <v>-12280.19243447551</v>
      </c>
      <c r="S190" s="144">
        <v>645.12</v>
      </c>
      <c r="T190" s="144">
        <v>15019.623353971663</v>
      </c>
      <c r="U190" s="144">
        <v>11289.599999999999</v>
      </c>
      <c r="V190" s="333">
        <f>SUM(MinskningarHöjningar[[#This Row],[Kompensation för arbetsmarknadsstöd (arbetsmarknadsstöd år 2006)]:[Höjning av statsandel på grund av corona enligt invånarantal (2,80 €/inv)]])</f>
        <v>141121.7420986371</v>
      </c>
      <c r="W190" s="331">
        <f>MinskningarHöjningar[[#This Row],[Höjningar sammanlagt]]+MinskningarHöjningar[[#This Row],[Minskningar sammanlagt]]</f>
        <v>-246714.11790136283</v>
      </c>
      <c r="X190" s="122"/>
    </row>
    <row r="191" spans="1:24" s="54" customFormat="1" x14ac:dyDescent="0.25">
      <c r="A191" s="307">
        <v>604</v>
      </c>
      <c r="B191" s="38" t="s">
        <v>352</v>
      </c>
      <c r="C191" s="144">
        <v>-35713.86</v>
      </c>
      <c r="D191" s="144">
        <v>-35713.86</v>
      </c>
      <c r="E191" s="144">
        <v>-35713.86</v>
      </c>
      <c r="F191" s="144">
        <v>-80454.299999999988</v>
      </c>
      <c r="G191" s="144">
        <v>-981.15000000000009</v>
      </c>
      <c r="H191" s="144">
        <v>-121385.46999999999</v>
      </c>
      <c r="I191" s="144">
        <v>-148509.63999999998</v>
      </c>
      <c r="J191" s="144">
        <v>-321257.89999999997</v>
      </c>
      <c r="K191" s="144">
        <v>-386573.1</v>
      </c>
      <c r="L191" s="144">
        <v>-750208.33510000003</v>
      </c>
      <c r="M191" s="144">
        <v>-48468.810000000005</v>
      </c>
      <c r="N191" s="332">
        <f>SUM(MinskningarHöjningar[[#This Row],[Minskning på basis av incitament för kommunernas digitalisering (-1,82 €/inv)]:[Minskning av pensionsstödet (-2,47 €/inv)]])</f>
        <v>-1964980.2851000002</v>
      </c>
      <c r="O191" s="316">
        <v>147112</v>
      </c>
      <c r="P191" s="41">
        <v>-475239.0150869675</v>
      </c>
      <c r="Q191" s="144">
        <v>1766.07</v>
      </c>
      <c r="R191" s="144">
        <v>26555.90911133503</v>
      </c>
      <c r="S191" s="144">
        <v>3139.6800000000003</v>
      </c>
      <c r="T191" s="144">
        <v>130579.59123332579</v>
      </c>
      <c r="U191" s="144">
        <v>54944.399999999994</v>
      </c>
      <c r="V191" s="333">
        <f>SUM(MinskningarHöjningar[[#This Row],[Kompensation för arbetsmarknadsstöd (arbetsmarknadsstöd år 2006)]:[Höjning av statsandel på grund av corona enligt invånarantal (2,80 €/inv)]])</f>
        <v>-111141.36474230673</v>
      </c>
      <c r="W191" s="331">
        <f>MinskningarHöjningar[[#This Row],[Höjningar sammanlagt]]+MinskningarHöjningar[[#This Row],[Minskningar sammanlagt]]</f>
        <v>-2076121.649842307</v>
      </c>
      <c r="X191" s="122"/>
    </row>
    <row r="192" spans="1:24" s="54" customFormat="1" x14ac:dyDescent="0.25">
      <c r="A192" s="307">
        <v>607</v>
      </c>
      <c r="B192" s="38" t="s">
        <v>129</v>
      </c>
      <c r="C192" s="144">
        <v>-7727.72</v>
      </c>
      <c r="D192" s="144">
        <v>-7727.72</v>
      </c>
      <c r="E192" s="144">
        <v>-7727.72</v>
      </c>
      <c r="F192" s="144">
        <v>-17408.599999999999</v>
      </c>
      <c r="G192" s="144">
        <v>-212.3</v>
      </c>
      <c r="H192" s="144">
        <v>-27852.339999999997</v>
      </c>
      <c r="I192" s="144">
        <v>-34076.080000000002</v>
      </c>
      <c r="J192" s="144">
        <v>-73713.8</v>
      </c>
      <c r="K192" s="144">
        <v>-83646.2</v>
      </c>
      <c r="L192" s="144">
        <v>-149458.71</v>
      </c>
      <c r="M192" s="144">
        <v>-10487.62</v>
      </c>
      <c r="N192" s="332">
        <f>SUM(MinskningarHöjningar[[#This Row],[Minskning på basis av incitament för kommunernas digitalisering (-1,82 €/inv)]:[Minskning av pensionsstödet (-2,47 €/inv)]])</f>
        <v>-420038.80999999994</v>
      </c>
      <c r="O192" s="316">
        <v>420601</v>
      </c>
      <c r="P192" s="41">
        <v>80441.117672279477</v>
      </c>
      <c r="Q192" s="144">
        <v>382.14</v>
      </c>
      <c r="R192" s="144">
        <v>49282.065946156239</v>
      </c>
      <c r="S192" s="144">
        <v>679.36</v>
      </c>
      <c r="T192" s="144">
        <v>15023.29776576833</v>
      </c>
      <c r="U192" s="144">
        <v>11888.8</v>
      </c>
      <c r="V192" s="333">
        <f>SUM(MinskningarHöjningar[[#This Row],[Kompensation för arbetsmarknadsstöd (arbetsmarknadsstöd år 2006)]:[Höjning av statsandel på grund av corona enligt invånarantal (2,80 €/inv)]])</f>
        <v>578297.78138420417</v>
      </c>
      <c r="W192" s="331">
        <f>MinskningarHöjningar[[#This Row],[Höjningar sammanlagt]]+MinskningarHöjningar[[#This Row],[Minskningar sammanlagt]]</f>
        <v>158258.97138420423</v>
      </c>
      <c r="X192" s="122"/>
    </row>
    <row r="193" spans="1:24" s="54" customFormat="1" x14ac:dyDescent="0.25">
      <c r="A193" s="307">
        <v>608</v>
      </c>
      <c r="B193" s="38" t="s">
        <v>353</v>
      </c>
      <c r="C193" s="144">
        <v>-3801.98</v>
      </c>
      <c r="D193" s="144">
        <v>-3801.98</v>
      </c>
      <c r="E193" s="144">
        <v>-3801.98</v>
      </c>
      <c r="F193" s="144">
        <v>-8564.9</v>
      </c>
      <c r="G193" s="144">
        <v>-104.45</v>
      </c>
      <c r="H193" s="144">
        <v>-13667.46</v>
      </c>
      <c r="I193" s="144">
        <v>-16721.52</v>
      </c>
      <c r="J193" s="144">
        <v>-36172.199999999997</v>
      </c>
      <c r="K193" s="144">
        <v>-41153.299999999996</v>
      </c>
      <c r="L193" s="144">
        <v>-38735.934999999998</v>
      </c>
      <c r="M193" s="144">
        <v>-5159.8300000000008</v>
      </c>
      <c r="N193" s="332">
        <f>SUM(MinskningarHöjningar[[#This Row],[Minskning på basis av incitament för kommunernas digitalisering (-1,82 €/inv)]:[Minskning av pensionsstödet (-2,47 €/inv)]])</f>
        <v>-171685.53499999997</v>
      </c>
      <c r="O193" s="316">
        <v>69250</v>
      </c>
      <c r="P193" s="41">
        <v>-60503.463417932391</v>
      </c>
      <c r="Q193" s="144">
        <v>188.01</v>
      </c>
      <c r="R193" s="144">
        <v>9417.3057315710212</v>
      </c>
      <c r="S193" s="144">
        <v>334.24</v>
      </c>
      <c r="T193" s="144">
        <v>9011.7998359375379</v>
      </c>
      <c r="U193" s="144">
        <v>5849.2</v>
      </c>
      <c r="V193" s="333">
        <f>SUM(MinskningarHöjningar[[#This Row],[Kompensation för arbetsmarknadsstöd (arbetsmarknadsstöd år 2006)]:[Höjning av statsandel på grund av corona enligt invånarantal (2,80 €/inv)]])</f>
        <v>33547.092149576165</v>
      </c>
      <c r="W193" s="331">
        <f>MinskningarHöjningar[[#This Row],[Höjningar sammanlagt]]+MinskningarHöjningar[[#This Row],[Minskningar sammanlagt]]</f>
        <v>-138138.4428504238</v>
      </c>
      <c r="X193" s="122"/>
    </row>
    <row r="194" spans="1:24" s="54" customFormat="1" x14ac:dyDescent="0.25">
      <c r="A194" s="307">
        <v>609</v>
      </c>
      <c r="B194" s="38" t="s">
        <v>354</v>
      </c>
      <c r="C194" s="144">
        <v>-152759.88</v>
      </c>
      <c r="D194" s="144">
        <v>-152759.88</v>
      </c>
      <c r="E194" s="144">
        <v>-152759.88</v>
      </c>
      <c r="F194" s="144">
        <v>-344129.39999999997</v>
      </c>
      <c r="G194" s="144">
        <v>-4196.7</v>
      </c>
      <c r="H194" s="144">
        <v>-533743.97</v>
      </c>
      <c r="I194" s="144">
        <v>-653011.64</v>
      </c>
      <c r="J194" s="144">
        <v>-1412602.9</v>
      </c>
      <c r="K194" s="144">
        <v>-1653499.8</v>
      </c>
      <c r="L194" s="144">
        <v>-4452945.1780500002</v>
      </c>
      <c r="M194" s="144">
        <v>-207316.98</v>
      </c>
      <c r="N194" s="332">
        <f>SUM(MinskningarHöjningar[[#This Row],[Minskning på basis av incitament för kommunernas digitalisering (-1,82 €/inv)]:[Minskning av pensionsstödet (-2,47 €/inv)]])</f>
        <v>-9719726.2080500014</v>
      </c>
      <c r="O194" s="316">
        <v>2961916</v>
      </c>
      <c r="P194" s="41">
        <v>391170.84370395355</v>
      </c>
      <c r="Q194" s="144">
        <v>7554.0599999999995</v>
      </c>
      <c r="R194" s="144">
        <v>297061.48953647801</v>
      </c>
      <c r="S194" s="144">
        <v>13429.44</v>
      </c>
      <c r="T194" s="144">
        <v>446208.68352920481</v>
      </c>
      <c r="U194" s="144">
        <v>235015.19999999998</v>
      </c>
      <c r="V194" s="333">
        <f>SUM(MinskningarHöjningar[[#This Row],[Kompensation för arbetsmarknadsstöd (arbetsmarknadsstöd år 2006)]:[Höjning av statsandel på grund av corona enligt invånarantal (2,80 €/inv)]])</f>
        <v>4352355.7167696366</v>
      </c>
      <c r="W194" s="331">
        <f>MinskningarHöjningar[[#This Row],[Höjningar sammanlagt]]+MinskningarHöjningar[[#This Row],[Minskningar sammanlagt]]</f>
        <v>-5367370.4912803648</v>
      </c>
      <c r="X194" s="122"/>
    </row>
    <row r="195" spans="1:24" s="54" customFormat="1" x14ac:dyDescent="0.25">
      <c r="A195" s="303">
        <v>611</v>
      </c>
      <c r="B195" s="38" t="s">
        <v>355</v>
      </c>
      <c r="C195" s="144">
        <v>-9163.7000000000007</v>
      </c>
      <c r="D195" s="144">
        <v>-9163.7000000000007</v>
      </c>
      <c r="E195" s="144">
        <v>-9163.7000000000007</v>
      </c>
      <c r="F195" s="144">
        <v>-20643.5</v>
      </c>
      <c r="G195" s="144">
        <v>-251.75</v>
      </c>
      <c r="H195" s="144">
        <v>-32313.51</v>
      </c>
      <c r="I195" s="144">
        <v>-39534.119999999995</v>
      </c>
      <c r="J195" s="144">
        <v>-85520.7</v>
      </c>
      <c r="K195" s="144">
        <v>-99189.5</v>
      </c>
      <c r="L195" s="144">
        <v>-84392.994999999995</v>
      </c>
      <c r="M195" s="144">
        <v>-12436.45</v>
      </c>
      <c r="N195" s="332">
        <f>SUM(MinskningarHöjningar[[#This Row],[Minskning på basis av incitament för kommunernas digitalisering (-1,82 €/inv)]:[Minskning av pensionsstödet (-2,47 €/inv)]])</f>
        <v>-401773.625</v>
      </c>
      <c r="O195" s="316">
        <v>-12387</v>
      </c>
      <c r="P195" s="144">
        <v>-66364.874769055285</v>
      </c>
      <c r="Q195" s="144">
        <v>453.15</v>
      </c>
      <c r="R195" s="144">
        <v>18322.164472681998</v>
      </c>
      <c r="S195" s="144">
        <v>805.6</v>
      </c>
      <c r="T195" s="144">
        <v>28055.008334855575</v>
      </c>
      <c r="U195" s="144">
        <v>14098</v>
      </c>
      <c r="V195" s="333">
        <f>SUM(MinskningarHöjningar[[#This Row],[Kompensation för arbetsmarknadsstöd (arbetsmarknadsstöd år 2006)]:[Höjning av statsandel på grund av corona enligt invånarantal (2,80 €/inv)]])</f>
        <v>-17017.951961517723</v>
      </c>
      <c r="W195" s="331">
        <f>MinskningarHöjningar[[#This Row],[Höjningar sammanlagt]]+MinskningarHöjningar[[#This Row],[Minskningar sammanlagt]]</f>
        <v>-418791.57696151774</v>
      </c>
      <c r="X195" s="122"/>
    </row>
    <row r="196" spans="1:24" s="54" customFormat="1" x14ac:dyDescent="0.25">
      <c r="A196" s="307">
        <v>614</v>
      </c>
      <c r="B196" s="38" t="s">
        <v>130</v>
      </c>
      <c r="C196" s="144">
        <v>-5793.06</v>
      </c>
      <c r="D196" s="144">
        <v>-5793.06</v>
      </c>
      <c r="E196" s="144">
        <v>-5793.06</v>
      </c>
      <c r="F196" s="144">
        <v>-13050.3</v>
      </c>
      <c r="G196" s="144">
        <v>-159.15</v>
      </c>
      <c r="H196" s="144">
        <v>-20886.099999999999</v>
      </c>
      <c r="I196" s="144">
        <v>-25553.200000000001</v>
      </c>
      <c r="J196" s="144">
        <v>-55277</v>
      </c>
      <c r="K196" s="144">
        <v>-62705.1</v>
      </c>
      <c r="L196" s="144">
        <v>-51072.985000000001</v>
      </c>
      <c r="M196" s="144">
        <v>-7862.01</v>
      </c>
      <c r="N196" s="332">
        <f>SUM(MinskningarHöjningar[[#This Row],[Minskning på basis av incitament för kommunernas digitalisering (-1,82 €/inv)]:[Minskning av pensionsstödet (-2,47 €/inv)]])</f>
        <v>-253945.02500000002</v>
      </c>
      <c r="O196" s="316">
        <v>73754</v>
      </c>
      <c r="P196" s="41">
        <v>-161676.7909724284</v>
      </c>
      <c r="Q196" s="144">
        <v>286.46999999999997</v>
      </c>
      <c r="R196" s="144">
        <v>148.14293492552679</v>
      </c>
      <c r="S196" s="144">
        <v>509.28000000000003</v>
      </c>
      <c r="T196" s="144">
        <v>12679.662405817151</v>
      </c>
      <c r="U196" s="144">
        <v>8912.4</v>
      </c>
      <c r="V196" s="333">
        <f>SUM(MinskningarHöjningar[[#This Row],[Kompensation för arbetsmarknadsstöd (arbetsmarknadsstöd år 2006)]:[Höjning av statsandel på grund av corona enligt invånarantal (2,80 €/inv)]])</f>
        <v>-65386.835631685703</v>
      </c>
      <c r="W196" s="331">
        <f>MinskningarHöjningar[[#This Row],[Höjningar sammanlagt]]+MinskningarHöjningar[[#This Row],[Minskningar sammanlagt]]</f>
        <v>-319331.8606316857</v>
      </c>
      <c r="X196" s="122"/>
    </row>
    <row r="197" spans="1:24" s="54" customFormat="1" x14ac:dyDescent="0.25">
      <c r="A197" s="307">
        <v>615</v>
      </c>
      <c r="B197" s="38" t="s">
        <v>131</v>
      </c>
      <c r="C197" s="144">
        <v>-14328.86</v>
      </c>
      <c r="D197" s="144">
        <v>-14328.86</v>
      </c>
      <c r="E197" s="144">
        <v>-14328.86</v>
      </c>
      <c r="F197" s="144">
        <v>-32279.299999999996</v>
      </c>
      <c r="G197" s="144">
        <v>-393.65000000000003</v>
      </c>
      <c r="H197" s="144">
        <v>-51129.93</v>
      </c>
      <c r="I197" s="144">
        <v>-62555.159999999996</v>
      </c>
      <c r="J197" s="144">
        <v>-135320.1</v>
      </c>
      <c r="K197" s="144">
        <v>-155098.1</v>
      </c>
      <c r="L197" s="144">
        <v>-254364.39619999999</v>
      </c>
      <c r="M197" s="144">
        <v>-19446.310000000001</v>
      </c>
      <c r="N197" s="332">
        <f>SUM(MinskningarHöjningar[[#This Row],[Minskning på basis av incitament för kommunernas digitalisering (-1,82 €/inv)]:[Minskning av pensionsstödet (-2,47 €/inv)]])</f>
        <v>-753573.52619999996</v>
      </c>
      <c r="O197" s="316">
        <v>420717</v>
      </c>
      <c r="P197" s="41">
        <v>-466887.49056383967</v>
      </c>
      <c r="Q197" s="144">
        <v>708.56999999999994</v>
      </c>
      <c r="R197" s="144">
        <v>-12101.911986603023</v>
      </c>
      <c r="S197" s="144">
        <v>1259.68</v>
      </c>
      <c r="T197" s="144">
        <v>28755.861160720058</v>
      </c>
      <c r="U197" s="144">
        <v>22044.399999999998</v>
      </c>
      <c r="V197" s="333">
        <f>SUM(MinskningarHöjningar[[#This Row],[Kompensation för arbetsmarknadsstöd (arbetsmarknadsstöd år 2006)]:[Höjning av statsandel på grund av corona enligt invånarantal (2,80 €/inv)]])</f>
        <v>-5503.8913897226412</v>
      </c>
      <c r="W197" s="331">
        <f>MinskningarHöjningar[[#This Row],[Höjningar sammanlagt]]+MinskningarHöjningar[[#This Row],[Minskningar sammanlagt]]</f>
        <v>-759077.41758972255</v>
      </c>
      <c r="X197" s="122"/>
    </row>
    <row r="198" spans="1:24" s="54" customFormat="1" x14ac:dyDescent="0.25">
      <c r="A198" s="307">
        <v>616</v>
      </c>
      <c r="B198" s="38" t="s">
        <v>132</v>
      </c>
      <c r="C198" s="144">
        <v>-3385.2000000000003</v>
      </c>
      <c r="D198" s="144">
        <v>-3385.2000000000003</v>
      </c>
      <c r="E198" s="144">
        <v>-3385.2000000000003</v>
      </c>
      <c r="F198" s="144">
        <v>-7625.9999999999991</v>
      </c>
      <c r="G198" s="144">
        <v>-93</v>
      </c>
      <c r="H198" s="144">
        <v>-12241.4</v>
      </c>
      <c r="I198" s="144">
        <v>-14976.8</v>
      </c>
      <c r="J198" s="144">
        <v>-32398</v>
      </c>
      <c r="K198" s="144">
        <v>-36642</v>
      </c>
      <c r="L198" s="144">
        <v>-65687.75</v>
      </c>
      <c r="M198" s="144">
        <v>-4594.2000000000007</v>
      </c>
      <c r="N198" s="332">
        <f>SUM(MinskningarHöjningar[[#This Row],[Minskning på basis av incitament för kommunernas digitalisering (-1,82 €/inv)]:[Minskning av pensionsstödet (-2,47 €/inv)]])</f>
        <v>-184414.75</v>
      </c>
      <c r="O198" s="316">
        <v>3269</v>
      </c>
      <c r="P198" s="41">
        <v>50486.459948169999</v>
      </c>
      <c r="Q198" s="144">
        <v>167.4</v>
      </c>
      <c r="R198" s="144">
        <v>-5408.9388420989671</v>
      </c>
      <c r="S198" s="144">
        <v>297.60000000000002</v>
      </c>
      <c r="T198" s="144">
        <v>9542.8487899760112</v>
      </c>
      <c r="U198" s="144">
        <v>5208</v>
      </c>
      <c r="V198" s="333">
        <f>SUM(MinskningarHöjningar[[#This Row],[Kompensation för arbetsmarknadsstöd (arbetsmarknadsstöd år 2006)]:[Höjning av statsandel på grund av corona enligt invånarantal (2,80 €/inv)]])</f>
        <v>63562.36989604705</v>
      </c>
      <c r="W198" s="331">
        <f>MinskningarHöjningar[[#This Row],[Höjningar sammanlagt]]+MinskningarHöjningar[[#This Row],[Minskningar sammanlagt]]</f>
        <v>-120852.38010395295</v>
      </c>
      <c r="X198" s="122"/>
    </row>
    <row r="199" spans="1:24" s="54" customFormat="1" x14ac:dyDescent="0.25">
      <c r="A199" s="307">
        <v>619</v>
      </c>
      <c r="B199" s="38" t="s">
        <v>133</v>
      </c>
      <c r="C199" s="144">
        <v>-5146.96</v>
      </c>
      <c r="D199" s="144">
        <v>-5146.96</v>
      </c>
      <c r="E199" s="144">
        <v>-5146.96</v>
      </c>
      <c r="F199" s="144">
        <v>-11594.8</v>
      </c>
      <c r="G199" s="144">
        <v>-141.4</v>
      </c>
      <c r="H199" s="144">
        <v>-18608.189999999999</v>
      </c>
      <c r="I199" s="144">
        <v>-22766.28</v>
      </c>
      <c r="J199" s="144">
        <v>-49248.299999999996</v>
      </c>
      <c r="K199" s="144">
        <v>-55711.6</v>
      </c>
      <c r="L199" s="144">
        <v>-96331.364700000006</v>
      </c>
      <c r="M199" s="144">
        <v>-6985.1600000000008</v>
      </c>
      <c r="N199" s="332">
        <f>SUM(MinskningarHöjningar[[#This Row],[Minskning på basis av incitament för kommunernas digitalisering (-1,82 €/inv)]:[Minskning av pensionsstödet (-2,47 €/inv)]])</f>
        <v>-276827.97469999996</v>
      </c>
      <c r="O199" s="316">
        <v>-2031</v>
      </c>
      <c r="P199" s="41">
        <v>164582.84655112214</v>
      </c>
      <c r="Q199" s="144">
        <v>254.51999999999998</v>
      </c>
      <c r="R199" s="144">
        <v>-1975.3570111791305</v>
      </c>
      <c r="S199" s="144">
        <v>452.48</v>
      </c>
      <c r="T199" s="144">
        <v>12131.375451304999</v>
      </c>
      <c r="U199" s="144">
        <v>7918.4</v>
      </c>
      <c r="V199" s="333">
        <f>SUM(MinskningarHöjningar[[#This Row],[Kompensation för arbetsmarknadsstöd (arbetsmarknadsstöd år 2006)]:[Höjning av statsandel på grund av corona enligt invånarantal (2,80 €/inv)]])</f>
        <v>181333.26499124803</v>
      </c>
      <c r="W199" s="331">
        <f>MinskningarHöjningar[[#This Row],[Höjningar sammanlagt]]+MinskningarHöjningar[[#This Row],[Minskningar sammanlagt]]</f>
        <v>-95494.709708751936</v>
      </c>
      <c r="X199" s="122"/>
    </row>
    <row r="200" spans="1:24" s="54" customFormat="1" x14ac:dyDescent="0.25">
      <c r="A200" s="307">
        <v>620</v>
      </c>
      <c r="B200" s="38" t="s">
        <v>134</v>
      </c>
      <c r="C200" s="144">
        <v>-4600.96</v>
      </c>
      <c r="D200" s="144">
        <v>-4600.96</v>
      </c>
      <c r="E200" s="144">
        <v>-4600.96</v>
      </c>
      <c r="F200" s="144">
        <v>-10364.799999999999</v>
      </c>
      <c r="G200" s="144">
        <v>-126.4</v>
      </c>
      <c r="H200" s="144">
        <v>-16841.39</v>
      </c>
      <c r="I200" s="144">
        <v>-20604.68</v>
      </c>
      <c r="J200" s="144">
        <v>-44572.299999999996</v>
      </c>
      <c r="K200" s="144">
        <v>-49801.599999999999</v>
      </c>
      <c r="L200" s="144">
        <v>-76606.259999999995</v>
      </c>
      <c r="M200" s="144">
        <v>-6244.1600000000008</v>
      </c>
      <c r="N200" s="332">
        <f>SUM(MinskningarHöjningar[[#This Row],[Minskning på basis av incitament för kommunernas digitalisering (-1,82 €/inv)]:[Minskning av pensionsstödet (-2,47 €/inv)]])</f>
        <v>-238964.47</v>
      </c>
      <c r="O200" s="316">
        <v>133095</v>
      </c>
      <c r="P200" s="41">
        <v>-69019.54834536463</v>
      </c>
      <c r="Q200" s="144">
        <v>227.51999999999998</v>
      </c>
      <c r="R200" s="144">
        <v>-38300.04218500018</v>
      </c>
      <c r="S200" s="144">
        <v>404.48</v>
      </c>
      <c r="T200" s="144">
        <v>10047.487714771487</v>
      </c>
      <c r="U200" s="144">
        <v>7078.4</v>
      </c>
      <c r="V200" s="333">
        <f>SUM(MinskningarHöjningar[[#This Row],[Kompensation för arbetsmarknadsstöd (arbetsmarknadsstöd år 2006)]:[Höjning av statsandel på grund av corona enligt invånarantal (2,80 €/inv)]])</f>
        <v>43533.297184406671</v>
      </c>
      <c r="W200" s="331">
        <f>MinskningarHöjningar[[#This Row],[Höjningar sammanlagt]]+MinskningarHöjningar[[#This Row],[Minskningar sammanlagt]]</f>
        <v>-195431.17281559334</v>
      </c>
      <c r="X200" s="122"/>
    </row>
    <row r="201" spans="1:24" s="54" customFormat="1" x14ac:dyDescent="0.25">
      <c r="A201" s="307">
        <v>623</v>
      </c>
      <c r="B201" s="38" t="s">
        <v>135</v>
      </c>
      <c r="C201" s="144">
        <v>-3914.82</v>
      </c>
      <c r="D201" s="144">
        <v>-3914.82</v>
      </c>
      <c r="E201" s="144">
        <v>-3914.82</v>
      </c>
      <c r="F201" s="144">
        <v>-8819.0999999999985</v>
      </c>
      <c r="G201" s="144">
        <v>-107.55000000000001</v>
      </c>
      <c r="H201" s="144">
        <v>-13932.48</v>
      </c>
      <c r="I201" s="144">
        <v>-17045.759999999998</v>
      </c>
      <c r="J201" s="144">
        <v>-36873.599999999999</v>
      </c>
      <c r="K201" s="144">
        <v>-42374.7</v>
      </c>
      <c r="L201" s="144">
        <v>-46937.27</v>
      </c>
      <c r="M201" s="144">
        <v>-5312.97</v>
      </c>
      <c r="N201" s="332">
        <f>SUM(MinskningarHöjningar[[#This Row],[Minskning på basis av incitament för kommunernas digitalisering (-1,82 €/inv)]:[Minskning av pensionsstödet (-2,47 €/inv)]])</f>
        <v>-183147.88999999998</v>
      </c>
      <c r="O201" s="316">
        <v>2864</v>
      </c>
      <c r="P201" s="41">
        <v>270448.9247596208</v>
      </c>
      <c r="Q201" s="144">
        <v>193.59</v>
      </c>
      <c r="R201" s="144">
        <v>-34376.447240499401</v>
      </c>
      <c r="S201" s="144">
        <v>344.16</v>
      </c>
      <c r="T201" s="144">
        <v>9087.7817560833646</v>
      </c>
      <c r="U201" s="144">
        <v>6022.7999999999993</v>
      </c>
      <c r="V201" s="333">
        <f>SUM(MinskningarHöjningar[[#This Row],[Kompensation för arbetsmarknadsstöd (arbetsmarknadsstöd år 2006)]:[Höjning av statsandel på grund av corona enligt invånarantal (2,80 €/inv)]])</f>
        <v>254584.80927520478</v>
      </c>
      <c r="W201" s="331">
        <f>MinskningarHöjningar[[#This Row],[Höjningar sammanlagt]]+MinskningarHöjningar[[#This Row],[Minskningar sammanlagt]]</f>
        <v>71436.919275204797</v>
      </c>
      <c r="X201" s="122"/>
    </row>
    <row r="202" spans="1:24" s="54" customFormat="1" x14ac:dyDescent="0.25">
      <c r="A202" s="307">
        <v>624</v>
      </c>
      <c r="B202" s="38" t="s">
        <v>356</v>
      </c>
      <c r="C202" s="144">
        <v>-9354.8000000000011</v>
      </c>
      <c r="D202" s="144">
        <v>-9354.8000000000011</v>
      </c>
      <c r="E202" s="144">
        <v>-9354.8000000000011</v>
      </c>
      <c r="F202" s="144">
        <v>-21073.999999999996</v>
      </c>
      <c r="G202" s="144">
        <v>-257</v>
      </c>
      <c r="H202" s="144">
        <v>-33215.839999999997</v>
      </c>
      <c r="I202" s="144">
        <v>-40638.080000000002</v>
      </c>
      <c r="J202" s="144">
        <v>-87908.800000000003</v>
      </c>
      <c r="K202" s="144">
        <v>-101258</v>
      </c>
      <c r="L202" s="144">
        <v>-175741.01500000001</v>
      </c>
      <c r="M202" s="144">
        <v>-12695.800000000001</v>
      </c>
      <c r="N202" s="332">
        <f>SUM(MinskningarHöjningar[[#This Row],[Minskning på basis av incitament för kommunernas digitalisering (-1,82 €/inv)]:[Minskning av pensionsstödet (-2,47 €/inv)]])</f>
        <v>-500852.935</v>
      </c>
      <c r="O202" s="316">
        <v>97136</v>
      </c>
      <c r="P202" s="41">
        <v>190396.44915563427</v>
      </c>
      <c r="Q202" s="144">
        <v>462.59999999999997</v>
      </c>
      <c r="R202" s="144">
        <v>32363.602616004129</v>
      </c>
      <c r="S202" s="144">
        <v>822.4</v>
      </c>
      <c r="T202" s="144">
        <v>29437.077195683065</v>
      </c>
      <c r="U202" s="144">
        <v>14391.999999999998</v>
      </c>
      <c r="V202" s="333">
        <f>SUM(MinskningarHöjningar[[#This Row],[Kompensation för arbetsmarknadsstöd (arbetsmarknadsstöd år 2006)]:[Höjning av statsandel på grund av corona enligt invånarantal (2,80 €/inv)]])</f>
        <v>365010.12896732148</v>
      </c>
      <c r="W202" s="331">
        <f>MinskningarHöjningar[[#This Row],[Höjningar sammanlagt]]+MinskningarHöjningar[[#This Row],[Minskningar sammanlagt]]</f>
        <v>-135842.80603267852</v>
      </c>
      <c r="X202" s="122"/>
    </row>
    <row r="203" spans="1:24" s="54" customFormat="1" x14ac:dyDescent="0.25">
      <c r="A203" s="307">
        <v>625</v>
      </c>
      <c r="B203" s="38" t="s">
        <v>136</v>
      </c>
      <c r="C203" s="144">
        <v>-5600.14</v>
      </c>
      <c r="D203" s="144">
        <v>-5600.14</v>
      </c>
      <c r="E203" s="144">
        <v>-5600.14</v>
      </c>
      <c r="F203" s="144">
        <v>-12615.699999999999</v>
      </c>
      <c r="G203" s="144">
        <v>-153.85000000000002</v>
      </c>
      <c r="H203" s="144">
        <v>-20122.59</v>
      </c>
      <c r="I203" s="144">
        <v>-24619.079999999998</v>
      </c>
      <c r="J203" s="144">
        <v>-53256.299999999996</v>
      </c>
      <c r="K203" s="144">
        <v>-60616.899999999994</v>
      </c>
      <c r="L203" s="144">
        <v>-62672.864999999998</v>
      </c>
      <c r="M203" s="144">
        <v>-7600.1900000000005</v>
      </c>
      <c r="N203" s="332">
        <f>SUM(MinskningarHöjningar[[#This Row],[Minskning på basis av incitament för kommunernas digitalisering (-1,82 €/inv)]:[Minskning av pensionsstödet (-2,47 €/inv)]])</f>
        <v>-258457.89499999999</v>
      </c>
      <c r="O203" s="316">
        <v>22461</v>
      </c>
      <c r="P203" s="41">
        <v>-15316.170387493446</v>
      </c>
      <c r="Q203" s="144">
        <v>276.93</v>
      </c>
      <c r="R203" s="144">
        <v>13041.601410651849</v>
      </c>
      <c r="S203" s="144">
        <v>492.32</v>
      </c>
      <c r="T203" s="144">
        <v>14454.23996184506</v>
      </c>
      <c r="U203" s="144">
        <v>8615.5999999999985</v>
      </c>
      <c r="V203" s="333">
        <f>SUM(MinskningarHöjningar[[#This Row],[Kompensation för arbetsmarknadsstöd (arbetsmarknadsstöd år 2006)]:[Höjning av statsandel på grund av corona enligt invånarantal (2,80 €/inv)]])</f>
        <v>44025.520985003459</v>
      </c>
      <c r="W203" s="331">
        <f>MinskningarHöjningar[[#This Row],[Höjningar sammanlagt]]+MinskningarHöjningar[[#This Row],[Minskningar sammanlagt]]</f>
        <v>-214432.37401499652</v>
      </c>
      <c r="X203" s="122"/>
    </row>
    <row r="204" spans="1:24" s="54" customFormat="1" x14ac:dyDescent="0.25">
      <c r="A204" s="307">
        <v>626</v>
      </c>
      <c r="B204" s="38" t="s">
        <v>137</v>
      </c>
      <c r="C204" s="144">
        <v>-9338.42</v>
      </c>
      <c r="D204" s="144">
        <v>-9338.42</v>
      </c>
      <c r="E204" s="144">
        <v>-9338.42</v>
      </c>
      <c r="F204" s="144">
        <v>-21037.1</v>
      </c>
      <c r="G204" s="144">
        <v>-256.55</v>
      </c>
      <c r="H204" s="144">
        <v>-33676.47</v>
      </c>
      <c r="I204" s="144">
        <v>-41201.64</v>
      </c>
      <c r="J204" s="144">
        <v>-89127.9</v>
      </c>
      <c r="K204" s="144">
        <v>-101080.7</v>
      </c>
      <c r="L204" s="144">
        <v>-189419.08</v>
      </c>
      <c r="M204" s="144">
        <v>-12673.570000000002</v>
      </c>
      <c r="N204" s="332">
        <f>SUM(MinskningarHöjningar[[#This Row],[Minskning på basis av incitament för kommunernas digitalisering (-1,82 €/inv)]:[Minskning av pensionsstödet (-2,47 €/inv)]])</f>
        <v>-516488.26999999996</v>
      </c>
      <c r="O204" s="316">
        <v>115437</v>
      </c>
      <c r="P204" s="41">
        <v>-60032.6572009027</v>
      </c>
      <c r="Q204" s="144">
        <v>461.78999999999996</v>
      </c>
      <c r="R204" s="144">
        <v>-271249.98354241444</v>
      </c>
      <c r="S204" s="144">
        <v>820.96</v>
      </c>
      <c r="T204" s="144">
        <v>24134.673850268282</v>
      </c>
      <c r="U204" s="144">
        <v>14366.8</v>
      </c>
      <c r="V204" s="333">
        <f>SUM(MinskningarHöjningar[[#This Row],[Kompensation för arbetsmarknadsstöd (arbetsmarknadsstöd år 2006)]:[Höjning av statsandel på grund av corona enligt invånarantal (2,80 €/inv)]])</f>
        <v>-176061.41689304888</v>
      </c>
      <c r="W204" s="331">
        <f>MinskningarHöjningar[[#This Row],[Höjningar sammanlagt]]+MinskningarHöjningar[[#This Row],[Minskningar sammanlagt]]</f>
        <v>-692549.68689304881</v>
      </c>
      <c r="X204" s="122"/>
    </row>
    <row r="205" spans="1:24" s="54" customFormat="1" x14ac:dyDescent="0.25">
      <c r="A205" s="307">
        <v>630</v>
      </c>
      <c r="B205" s="38" t="s">
        <v>138</v>
      </c>
      <c r="C205" s="144">
        <v>-2871.96</v>
      </c>
      <c r="D205" s="144">
        <v>-2871.96</v>
      </c>
      <c r="E205" s="144">
        <v>-2871.96</v>
      </c>
      <c r="F205" s="144">
        <v>-6469.7999999999993</v>
      </c>
      <c r="G205" s="144">
        <v>-78.900000000000006</v>
      </c>
      <c r="H205" s="144">
        <v>-9963.49</v>
      </c>
      <c r="I205" s="144">
        <v>-12189.88</v>
      </c>
      <c r="J205" s="144">
        <v>-26369.3</v>
      </c>
      <c r="K205" s="144">
        <v>-31086.6</v>
      </c>
      <c r="L205" s="144">
        <v>-10835.895</v>
      </c>
      <c r="M205" s="144">
        <v>-3897.6600000000003</v>
      </c>
      <c r="N205" s="332">
        <f>SUM(MinskningarHöjningar[[#This Row],[Minskning på basis av incitament för kommunernas digitalisering (-1,82 €/inv)]:[Minskning av pensionsstödet (-2,47 €/inv)]])</f>
        <v>-109507.40500000001</v>
      </c>
      <c r="O205" s="316">
        <v>27930</v>
      </c>
      <c r="P205" s="41">
        <v>-38762.769205734134</v>
      </c>
      <c r="Q205" s="144">
        <v>142.01999999999998</v>
      </c>
      <c r="R205" s="144">
        <v>-14805.284160239758</v>
      </c>
      <c r="S205" s="144">
        <v>252.48000000000002</v>
      </c>
      <c r="T205" s="144">
        <v>5879.1257670019559</v>
      </c>
      <c r="U205" s="144">
        <v>4418.3999999999996</v>
      </c>
      <c r="V205" s="333">
        <f>SUM(MinskningarHöjningar[[#This Row],[Kompensation för arbetsmarknadsstöd (arbetsmarknadsstöd år 2006)]:[Höjning av statsandel på grund av corona enligt invånarantal (2,80 €/inv)]])</f>
        <v>-14946.027598971936</v>
      </c>
      <c r="W205" s="331">
        <f>MinskningarHöjningar[[#This Row],[Höjningar sammanlagt]]+MinskningarHöjningar[[#This Row],[Minskningar sammanlagt]]</f>
        <v>-124453.43259897195</v>
      </c>
      <c r="X205" s="122"/>
    </row>
    <row r="206" spans="1:24" s="54" customFormat="1" x14ac:dyDescent="0.25">
      <c r="A206" s="307">
        <v>631</v>
      </c>
      <c r="B206" s="38" t="s">
        <v>139</v>
      </c>
      <c r="C206" s="144">
        <v>-3647.28</v>
      </c>
      <c r="D206" s="144">
        <v>-3647.28</v>
      </c>
      <c r="E206" s="144">
        <v>-3647.28</v>
      </c>
      <c r="F206" s="144">
        <v>-8216.4</v>
      </c>
      <c r="G206" s="144">
        <v>-100.2</v>
      </c>
      <c r="H206" s="144">
        <v>-13105.869999999999</v>
      </c>
      <c r="I206" s="144">
        <v>-16034.439999999999</v>
      </c>
      <c r="J206" s="144">
        <v>-34685.9</v>
      </c>
      <c r="K206" s="144">
        <v>-39478.799999999996</v>
      </c>
      <c r="L206" s="144">
        <v>-31655.34</v>
      </c>
      <c r="M206" s="144">
        <v>-4949.88</v>
      </c>
      <c r="N206" s="332">
        <f>SUM(MinskningarHöjningar[[#This Row],[Minskning på basis av incitament för kommunernas digitalisering (-1,82 €/inv)]:[Minskning av pensionsstödet (-2,47 €/inv)]])</f>
        <v>-159168.66999999998</v>
      </c>
      <c r="O206" s="316">
        <v>38872</v>
      </c>
      <c r="P206" s="41">
        <v>125422.74595760088</v>
      </c>
      <c r="Q206" s="144">
        <v>180.35999999999999</v>
      </c>
      <c r="R206" s="144">
        <v>9383.6318819878015</v>
      </c>
      <c r="S206" s="144">
        <v>320.64</v>
      </c>
      <c r="T206" s="144">
        <v>11065.763361920404</v>
      </c>
      <c r="U206" s="144">
        <v>5611.2</v>
      </c>
      <c r="V206" s="333">
        <f>SUM(MinskningarHöjningar[[#This Row],[Kompensation för arbetsmarknadsstöd (arbetsmarknadsstöd år 2006)]:[Höjning av statsandel på grund av corona enligt invånarantal (2,80 €/inv)]])</f>
        <v>190856.34120150909</v>
      </c>
      <c r="W206" s="331">
        <f>MinskningarHöjningar[[#This Row],[Höjningar sammanlagt]]+MinskningarHöjningar[[#This Row],[Minskningar sammanlagt]]</f>
        <v>31687.671201509103</v>
      </c>
      <c r="X206" s="122"/>
    </row>
    <row r="207" spans="1:24" s="54" customFormat="1" x14ac:dyDescent="0.25">
      <c r="A207" s="307">
        <v>635</v>
      </c>
      <c r="B207" s="38" t="s">
        <v>140</v>
      </c>
      <c r="C207" s="144">
        <v>-11711.7</v>
      </c>
      <c r="D207" s="144">
        <v>-11711.7</v>
      </c>
      <c r="E207" s="144">
        <v>-11711.7</v>
      </c>
      <c r="F207" s="144">
        <v>-26383.499999999996</v>
      </c>
      <c r="G207" s="144">
        <v>-321.75</v>
      </c>
      <c r="H207" s="144">
        <v>-41437.769999999997</v>
      </c>
      <c r="I207" s="144">
        <v>-50697.24</v>
      </c>
      <c r="J207" s="144">
        <v>-109668.9</v>
      </c>
      <c r="K207" s="144">
        <v>-126769.5</v>
      </c>
      <c r="L207" s="144">
        <v>-205037.39499999999</v>
      </c>
      <c r="M207" s="144">
        <v>-15894.45</v>
      </c>
      <c r="N207" s="332">
        <f>SUM(MinskningarHöjningar[[#This Row],[Minskning på basis av incitament för kommunernas digitalisering (-1,82 €/inv)]:[Minskning av pensionsstödet (-2,47 €/inv)]])</f>
        <v>-611345.60499999998</v>
      </c>
      <c r="O207" s="316">
        <v>-130052</v>
      </c>
      <c r="P207" s="41">
        <v>-12804.24278062582</v>
      </c>
      <c r="Q207" s="144">
        <v>579.15</v>
      </c>
      <c r="R207" s="144">
        <v>28945.692172771458</v>
      </c>
      <c r="S207" s="144">
        <v>1029.5999999999999</v>
      </c>
      <c r="T207" s="144">
        <v>31366.096719857018</v>
      </c>
      <c r="U207" s="144">
        <v>18018</v>
      </c>
      <c r="V207" s="333">
        <f>SUM(MinskningarHöjningar[[#This Row],[Kompensation för arbetsmarknadsstöd (arbetsmarknadsstöd år 2006)]:[Höjning av statsandel på grund av corona enligt invånarantal (2,80 €/inv)]])</f>
        <v>-62917.703887997341</v>
      </c>
      <c r="W207" s="331">
        <f>MinskningarHöjningar[[#This Row],[Höjningar sammanlagt]]+MinskningarHöjningar[[#This Row],[Minskningar sammanlagt]]</f>
        <v>-674263.30888799729</v>
      </c>
      <c r="X207" s="122"/>
    </row>
    <row r="208" spans="1:24" s="54" customFormat="1" x14ac:dyDescent="0.25">
      <c r="A208" s="307">
        <v>636</v>
      </c>
      <c r="B208" s="38" t="s">
        <v>141</v>
      </c>
      <c r="C208" s="144">
        <v>-15062.32</v>
      </c>
      <c r="D208" s="144">
        <v>-15062.32</v>
      </c>
      <c r="E208" s="144">
        <v>-15062.32</v>
      </c>
      <c r="F208" s="144">
        <v>-33931.599999999999</v>
      </c>
      <c r="G208" s="144">
        <v>-413.8</v>
      </c>
      <c r="H208" s="144">
        <v>-53142.82</v>
      </c>
      <c r="I208" s="144">
        <v>-65017.84</v>
      </c>
      <c r="J208" s="144">
        <v>-140647.4</v>
      </c>
      <c r="K208" s="144">
        <v>-163037.19999999998</v>
      </c>
      <c r="L208" s="144">
        <v>-206093.9</v>
      </c>
      <c r="M208" s="144">
        <v>-20441.72</v>
      </c>
      <c r="N208" s="332">
        <f>SUM(MinskningarHöjningar[[#This Row],[Minskning på basis av incitament för kommunernas digitalisering (-1,82 €/inv)]:[Minskning av pensionsstödet (-2,47 €/inv)]])</f>
        <v>-727913.24</v>
      </c>
      <c r="O208" s="316">
        <v>-25759</v>
      </c>
      <c r="P208" s="41">
        <v>4699.7636457309127</v>
      </c>
      <c r="Q208" s="144">
        <v>744.83999999999992</v>
      </c>
      <c r="R208" s="144">
        <v>4953.7862483705758</v>
      </c>
      <c r="S208" s="144">
        <v>1324.16</v>
      </c>
      <c r="T208" s="144">
        <v>37809.977402116041</v>
      </c>
      <c r="U208" s="144">
        <v>23172.799999999999</v>
      </c>
      <c r="V208" s="333">
        <f>SUM(MinskningarHöjningar[[#This Row],[Kompensation för arbetsmarknadsstöd (arbetsmarknadsstöd år 2006)]:[Höjning av statsandel på grund av corona enligt invånarantal (2,80 €/inv)]])</f>
        <v>46946.327296217525</v>
      </c>
      <c r="W208" s="331">
        <f>MinskningarHöjningar[[#This Row],[Höjningar sammanlagt]]+MinskningarHöjningar[[#This Row],[Minskningar sammanlagt]]</f>
        <v>-680966.91270378244</v>
      </c>
      <c r="X208" s="122"/>
    </row>
    <row r="209" spans="1:24" s="54" customFormat="1" x14ac:dyDescent="0.25">
      <c r="A209" s="307">
        <v>638</v>
      </c>
      <c r="B209" s="38" t="s">
        <v>357</v>
      </c>
      <c r="C209" s="144">
        <v>-91691.6</v>
      </c>
      <c r="D209" s="144">
        <v>-91691.6</v>
      </c>
      <c r="E209" s="144">
        <v>-91691.6</v>
      </c>
      <c r="F209" s="144">
        <v>-206557.99999999997</v>
      </c>
      <c r="G209" s="144">
        <v>-2519</v>
      </c>
      <c r="H209" s="144">
        <v>-316503.28999999998</v>
      </c>
      <c r="I209" s="144">
        <v>-387227.48</v>
      </c>
      <c r="J209" s="144">
        <v>-837655.29999999993</v>
      </c>
      <c r="K209" s="144">
        <v>-992486</v>
      </c>
      <c r="L209" s="144">
        <v>-2616433.1683999998</v>
      </c>
      <c r="M209" s="144">
        <v>-124438.6</v>
      </c>
      <c r="N209" s="332">
        <f>SUM(MinskningarHöjningar[[#This Row],[Minskning på basis av incitament för kommunernas digitalisering (-1,82 €/inv)]:[Minskning av pensionsstödet (-2,47 €/inv)]])</f>
        <v>-5758895.6383999996</v>
      </c>
      <c r="O209" s="316">
        <v>340227</v>
      </c>
      <c r="P209" s="41">
        <v>-441406.79729308188</v>
      </c>
      <c r="Q209" s="144">
        <v>4534.2</v>
      </c>
      <c r="R209" s="144">
        <v>-144867.64073793101</v>
      </c>
      <c r="S209" s="144">
        <v>8060.8</v>
      </c>
      <c r="T209" s="144">
        <v>314839.49355800095</v>
      </c>
      <c r="U209" s="144">
        <v>141064</v>
      </c>
      <c r="V209" s="333">
        <f>SUM(MinskningarHöjningar[[#This Row],[Kompensation för arbetsmarknadsstöd (arbetsmarknadsstöd år 2006)]:[Höjning av statsandel på grund av corona enligt invånarantal (2,80 €/inv)]])</f>
        <v>222451.05552698806</v>
      </c>
      <c r="W209" s="331">
        <f>MinskningarHöjningar[[#This Row],[Höjningar sammanlagt]]+MinskningarHöjningar[[#This Row],[Minskningar sammanlagt]]</f>
        <v>-5536444.5828730119</v>
      </c>
      <c r="X209" s="122"/>
    </row>
    <row r="210" spans="1:24" s="54" customFormat="1" x14ac:dyDescent="0.25">
      <c r="A210" s="307">
        <v>678</v>
      </c>
      <c r="B210" s="38" t="s">
        <v>358</v>
      </c>
      <c r="C210" s="144">
        <v>-44915.78</v>
      </c>
      <c r="D210" s="144">
        <v>-44915.78</v>
      </c>
      <c r="E210" s="144">
        <v>-44915.78</v>
      </c>
      <c r="F210" s="144">
        <v>-101183.9</v>
      </c>
      <c r="G210" s="144">
        <v>-1233.95</v>
      </c>
      <c r="H210" s="144">
        <v>-157756.31</v>
      </c>
      <c r="I210" s="144">
        <v>-193007.72</v>
      </c>
      <c r="J210" s="144">
        <v>-417516.69999999995</v>
      </c>
      <c r="K210" s="144">
        <v>-486176.3</v>
      </c>
      <c r="L210" s="144">
        <v>-1018520.181</v>
      </c>
      <c r="M210" s="144">
        <v>-60957.130000000005</v>
      </c>
      <c r="N210" s="332">
        <f>SUM(MinskningarHöjningar[[#This Row],[Minskning på basis av incitament för kommunernas digitalisering (-1,82 €/inv)]:[Minskning av pensionsstödet (-2,47 €/inv)]])</f>
        <v>-2571099.531</v>
      </c>
      <c r="O210" s="316">
        <v>619971</v>
      </c>
      <c r="P210" s="41">
        <v>-262736.83534306288</v>
      </c>
      <c r="Q210" s="144">
        <v>2221.11</v>
      </c>
      <c r="R210" s="144">
        <v>191267.64606360756</v>
      </c>
      <c r="S210" s="144">
        <v>3948.64</v>
      </c>
      <c r="T210" s="144">
        <v>132097.98201631816</v>
      </c>
      <c r="U210" s="144">
        <v>69101.2</v>
      </c>
      <c r="V210" s="333">
        <f>SUM(MinskningarHöjningar[[#This Row],[Kompensation för arbetsmarknadsstöd (arbetsmarknadsstöd år 2006)]:[Höjning av statsandel på grund av corona enligt invånarantal (2,80 €/inv)]])</f>
        <v>755870.74273686274</v>
      </c>
      <c r="W210" s="331">
        <f>MinskningarHöjningar[[#This Row],[Höjningar sammanlagt]]+MinskningarHöjningar[[#This Row],[Minskningar sammanlagt]]</f>
        <v>-1815228.7882631372</v>
      </c>
      <c r="X210" s="122"/>
    </row>
    <row r="211" spans="1:24" s="54" customFormat="1" x14ac:dyDescent="0.25">
      <c r="A211" s="307">
        <v>680</v>
      </c>
      <c r="B211" s="38" t="s">
        <v>359</v>
      </c>
      <c r="C211" s="144">
        <v>-43781.919999999998</v>
      </c>
      <c r="D211" s="144">
        <v>-43781.919999999998</v>
      </c>
      <c r="E211" s="144">
        <v>-43781.919999999998</v>
      </c>
      <c r="F211" s="144">
        <v>-98629.599999999991</v>
      </c>
      <c r="G211" s="144">
        <v>-1202.8</v>
      </c>
      <c r="H211" s="144">
        <v>-152916.53999999998</v>
      </c>
      <c r="I211" s="144">
        <v>-187086.47999999998</v>
      </c>
      <c r="J211" s="144">
        <v>-404707.8</v>
      </c>
      <c r="K211" s="144">
        <v>-473903.2</v>
      </c>
      <c r="L211" s="144">
        <v>-1535837.1277000001</v>
      </c>
      <c r="M211" s="144">
        <v>-59418.320000000007</v>
      </c>
      <c r="N211" s="332">
        <f>SUM(MinskningarHöjningar[[#This Row],[Minskning på basis av incitament för kommunernas digitalisering (-1,82 €/inv)]:[Minskning av pensionsstödet (-2,47 €/inv)]])</f>
        <v>-3045047.6276999996</v>
      </c>
      <c r="O211" s="316">
        <v>-382405</v>
      </c>
      <c r="P211" s="41">
        <v>-208527.08328069001</v>
      </c>
      <c r="Q211" s="144">
        <v>2165.04</v>
      </c>
      <c r="R211" s="144">
        <v>-36477.504698191886</v>
      </c>
      <c r="S211" s="144">
        <v>3848.96</v>
      </c>
      <c r="T211" s="144">
        <v>138498.16488851438</v>
      </c>
      <c r="U211" s="144">
        <v>67356.800000000003</v>
      </c>
      <c r="V211" s="333">
        <f>SUM(MinskningarHöjningar[[#This Row],[Kompensation för arbetsmarknadsstöd (arbetsmarknadsstöd år 2006)]:[Höjning av statsandel på grund av corona enligt invånarantal (2,80 €/inv)]])</f>
        <v>-415540.62309036753</v>
      </c>
      <c r="W211" s="331">
        <f>MinskningarHöjningar[[#This Row],[Höjningar sammanlagt]]+MinskningarHöjningar[[#This Row],[Minskningar sammanlagt]]</f>
        <v>-3460588.2507903669</v>
      </c>
      <c r="X211" s="122"/>
    </row>
    <row r="212" spans="1:24" s="54" customFormat="1" x14ac:dyDescent="0.25">
      <c r="A212" s="307">
        <v>681</v>
      </c>
      <c r="B212" s="38" t="s">
        <v>142</v>
      </c>
      <c r="C212" s="144">
        <v>-6244.42</v>
      </c>
      <c r="D212" s="144">
        <v>-6244.42</v>
      </c>
      <c r="E212" s="144">
        <v>-6244.42</v>
      </c>
      <c r="F212" s="144">
        <v>-14067.099999999999</v>
      </c>
      <c r="G212" s="144">
        <v>-171.55</v>
      </c>
      <c r="H212" s="144">
        <v>-22419.43</v>
      </c>
      <c r="I212" s="144">
        <v>-27429.16</v>
      </c>
      <c r="J212" s="144">
        <v>-59335.1</v>
      </c>
      <c r="K212" s="144">
        <v>-67590.7</v>
      </c>
      <c r="L212" s="144">
        <v>-120168.97</v>
      </c>
      <c r="M212" s="144">
        <v>-8474.5700000000015</v>
      </c>
      <c r="N212" s="332">
        <f>SUM(MinskningarHöjningar[[#This Row],[Minskning på basis av incitament för kommunernas digitalisering (-1,82 €/inv)]:[Minskning av pensionsstödet (-2,47 €/inv)]])</f>
        <v>-338389.84</v>
      </c>
      <c r="O212" s="316">
        <v>-61714</v>
      </c>
      <c r="P212" s="41">
        <v>78566.641009982675</v>
      </c>
      <c r="Q212" s="144">
        <v>308.78999999999996</v>
      </c>
      <c r="R212" s="144">
        <v>-5342.6585670148343</v>
      </c>
      <c r="S212" s="144">
        <v>548.96</v>
      </c>
      <c r="T212" s="144">
        <v>14763.296573712703</v>
      </c>
      <c r="U212" s="144">
        <v>9606.7999999999993</v>
      </c>
      <c r="V212" s="333">
        <f>SUM(MinskningarHöjningar[[#This Row],[Kompensation för arbetsmarknadsstöd (arbetsmarknadsstöd år 2006)]:[Höjning av statsandel på grund av corona enligt invånarantal (2,80 €/inv)]])</f>
        <v>36737.829016680538</v>
      </c>
      <c r="W212" s="331">
        <f>MinskningarHöjningar[[#This Row],[Höjningar sammanlagt]]+MinskningarHöjningar[[#This Row],[Minskningar sammanlagt]]</f>
        <v>-301652.01098331949</v>
      </c>
      <c r="X212" s="122"/>
    </row>
    <row r="213" spans="1:24" s="54" customFormat="1" x14ac:dyDescent="0.25">
      <c r="A213" s="307">
        <v>683</v>
      </c>
      <c r="B213" s="38" t="s">
        <v>143</v>
      </c>
      <c r="C213" s="144">
        <v>-6885.06</v>
      </c>
      <c r="D213" s="144">
        <v>-6885.06</v>
      </c>
      <c r="E213" s="144">
        <v>-6885.06</v>
      </c>
      <c r="F213" s="144">
        <v>-15510.3</v>
      </c>
      <c r="G213" s="144">
        <v>-189.15</v>
      </c>
      <c r="H213" s="144">
        <v>-25063.32</v>
      </c>
      <c r="I213" s="144">
        <v>-30663.84</v>
      </c>
      <c r="J213" s="144">
        <v>-66332.399999999994</v>
      </c>
      <c r="K213" s="144">
        <v>-74525.099999999991</v>
      </c>
      <c r="L213" s="144">
        <v>-111577.94</v>
      </c>
      <c r="M213" s="144">
        <v>-9344.01</v>
      </c>
      <c r="N213" s="332">
        <f>SUM(MinskningarHöjningar[[#This Row],[Minskning på basis av incitament för kommunernas digitalisering (-1,82 €/inv)]:[Minskning av pensionsstödet (-2,47 €/inv)]])</f>
        <v>-353861.24</v>
      </c>
      <c r="O213" s="316">
        <v>230009</v>
      </c>
      <c r="P213" s="41">
        <v>26685.365200374275</v>
      </c>
      <c r="Q213" s="144">
        <v>340.46999999999997</v>
      </c>
      <c r="R213" s="144">
        <v>32173.621052391634</v>
      </c>
      <c r="S213" s="144">
        <v>605.28</v>
      </c>
      <c r="T213" s="144">
        <v>13073.261601724374</v>
      </c>
      <c r="U213" s="144">
        <v>10592.4</v>
      </c>
      <c r="V213" s="333">
        <f>SUM(MinskningarHöjningar[[#This Row],[Kompensation för arbetsmarknadsstöd (arbetsmarknadsstöd år 2006)]:[Höjning av statsandel på grund av corona enligt invånarantal (2,80 €/inv)]])</f>
        <v>313479.39785449032</v>
      </c>
      <c r="W213" s="331">
        <f>MinskningarHöjningar[[#This Row],[Höjningar sammanlagt]]+MinskningarHöjningar[[#This Row],[Minskningar sammanlagt]]</f>
        <v>-40381.842145509669</v>
      </c>
      <c r="X213" s="122"/>
    </row>
    <row r="214" spans="1:24" s="54" customFormat="1" x14ac:dyDescent="0.25">
      <c r="A214" s="307">
        <v>684</v>
      </c>
      <c r="B214" s="38" t="s">
        <v>360</v>
      </c>
      <c r="C214" s="144">
        <v>-71353.100000000006</v>
      </c>
      <c r="D214" s="144">
        <v>-71353.100000000006</v>
      </c>
      <c r="E214" s="144">
        <v>-71353.100000000006</v>
      </c>
      <c r="F214" s="144">
        <v>-160740.5</v>
      </c>
      <c r="G214" s="144">
        <v>-1960.25</v>
      </c>
      <c r="H214" s="144">
        <v>-250002.19999999998</v>
      </c>
      <c r="I214" s="144">
        <v>-305866.39999999997</v>
      </c>
      <c r="J214" s="144">
        <v>-661654</v>
      </c>
      <c r="K214" s="144">
        <v>-772338.5</v>
      </c>
      <c r="L214" s="144">
        <v>-1505659.4060500001</v>
      </c>
      <c r="M214" s="144">
        <v>-96836.35</v>
      </c>
      <c r="N214" s="332">
        <f>SUM(MinskningarHöjningar[[#This Row],[Minskning på basis av incitament för kommunernas digitalisering (-1,82 €/inv)]:[Minskning av pensionsstödet (-2,47 €/inv)]])</f>
        <v>-3969116.9060499999</v>
      </c>
      <c r="O214" s="316">
        <v>819888</v>
      </c>
      <c r="P214" s="41">
        <v>441723.17939260602</v>
      </c>
      <c r="Q214" s="144">
        <v>3528.45</v>
      </c>
      <c r="R214" s="144">
        <v>-673565.63751469902</v>
      </c>
      <c r="S214" s="144">
        <v>6272.8</v>
      </c>
      <c r="T214" s="144">
        <v>251528.38891710708</v>
      </c>
      <c r="U214" s="144">
        <v>109774</v>
      </c>
      <c r="V214" s="333">
        <f>SUM(MinskningarHöjningar[[#This Row],[Kompensation för arbetsmarknadsstöd (arbetsmarknadsstöd år 2006)]:[Höjning av statsandel på grund av corona enligt invånarantal (2,80 €/inv)]])</f>
        <v>959149.18079501414</v>
      </c>
      <c r="W214" s="331">
        <f>MinskningarHöjningar[[#This Row],[Höjningar sammanlagt]]+MinskningarHöjningar[[#This Row],[Minskningar sammanlagt]]</f>
        <v>-3009967.7252549855</v>
      </c>
      <c r="X214" s="122"/>
    </row>
    <row r="215" spans="1:24" s="54" customFormat="1" x14ac:dyDescent="0.25">
      <c r="A215" s="307">
        <v>686</v>
      </c>
      <c r="B215" s="38" t="s">
        <v>144</v>
      </c>
      <c r="C215" s="144">
        <v>-5680.22</v>
      </c>
      <c r="D215" s="144">
        <v>-5680.22</v>
      </c>
      <c r="E215" s="144">
        <v>-5680.22</v>
      </c>
      <c r="F215" s="144">
        <v>-12796.099999999999</v>
      </c>
      <c r="G215" s="144">
        <v>-156.05000000000001</v>
      </c>
      <c r="H215" s="144">
        <v>-20539.05</v>
      </c>
      <c r="I215" s="144">
        <v>-25128.6</v>
      </c>
      <c r="J215" s="144">
        <v>-54358.5</v>
      </c>
      <c r="K215" s="144">
        <v>-61483.7</v>
      </c>
      <c r="L215" s="144">
        <v>-109207.78045000001</v>
      </c>
      <c r="M215" s="144">
        <v>-7708.8700000000008</v>
      </c>
      <c r="N215" s="332">
        <f>SUM(MinskningarHöjningar[[#This Row],[Minskning på basis av incitament för kommunernas digitalisering (-1,82 €/inv)]:[Minskning av pensionsstödet (-2,47 €/inv)]])</f>
        <v>-308419.31044999999</v>
      </c>
      <c r="O215" s="316">
        <v>82080</v>
      </c>
      <c r="P215" s="41">
        <v>44659.950517252088</v>
      </c>
      <c r="Q215" s="144">
        <v>280.89</v>
      </c>
      <c r="R215" s="144">
        <v>9674.5971474803737</v>
      </c>
      <c r="S215" s="144">
        <v>499.36</v>
      </c>
      <c r="T215" s="144">
        <v>13700.613746569057</v>
      </c>
      <c r="U215" s="144">
        <v>8738.7999999999993</v>
      </c>
      <c r="V215" s="333">
        <f>SUM(MinskningarHöjningar[[#This Row],[Kompensation för arbetsmarknadsstöd (arbetsmarknadsstöd år 2006)]:[Höjning av statsandel på grund av corona enligt invånarantal (2,80 €/inv)]])</f>
        <v>159634.21141130148</v>
      </c>
      <c r="W215" s="331">
        <f>MinskningarHöjningar[[#This Row],[Höjningar sammanlagt]]+MinskningarHöjningar[[#This Row],[Minskningar sammanlagt]]</f>
        <v>-148785.09903869851</v>
      </c>
      <c r="X215" s="122"/>
    </row>
    <row r="216" spans="1:24" s="54" customFormat="1" x14ac:dyDescent="0.25">
      <c r="A216" s="307">
        <v>687</v>
      </c>
      <c r="B216" s="38" t="s">
        <v>145</v>
      </c>
      <c r="C216" s="144">
        <v>-2915.64</v>
      </c>
      <c r="D216" s="144">
        <v>-2915.64</v>
      </c>
      <c r="E216" s="144">
        <v>-2915.64</v>
      </c>
      <c r="F216" s="144">
        <v>-6568.2</v>
      </c>
      <c r="G216" s="144">
        <v>-80.100000000000009</v>
      </c>
      <c r="H216" s="144">
        <v>-10714.38</v>
      </c>
      <c r="I216" s="144">
        <v>-13108.56</v>
      </c>
      <c r="J216" s="144">
        <v>-28356.6</v>
      </c>
      <c r="K216" s="144">
        <v>-31559.399999999998</v>
      </c>
      <c r="L216" s="144">
        <v>-74963.005000000005</v>
      </c>
      <c r="M216" s="144">
        <v>-3956.9400000000005</v>
      </c>
      <c r="N216" s="332">
        <f>SUM(MinskningarHöjningar[[#This Row],[Minskning på basis av incitament för kommunernas digitalisering (-1,82 €/inv)]:[Minskning av pensionsstödet (-2,47 €/inv)]])</f>
        <v>-178054.10499999998</v>
      </c>
      <c r="O216" s="316">
        <v>60400</v>
      </c>
      <c r="P216" s="41">
        <v>78279.17512978334</v>
      </c>
      <c r="Q216" s="144">
        <v>144.18</v>
      </c>
      <c r="R216" s="144">
        <v>-34010.822985541352</v>
      </c>
      <c r="S216" s="144">
        <v>256.32</v>
      </c>
      <c r="T216" s="144">
        <v>6135.4541028967305</v>
      </c>
      <c r="U216" s="144">
        <v>4485.5999999999995</v>
      </c>
      <c r="V216" s="333">
        <f>SUM(MinskningarHöjningar[[#This Row],[Kompensation för arbetsmarknadsstöd (arbetsmarknadsstöd år 2006)]:[Höjning av statsandel på grund av corona enligt invånarantal (2,80 €/inv)]])</f>
        <v>115689.90624713873</v>
      </c>
      <c r="W216" s="331">
        <f>MinskningarHöjningar[[#This Row],[Höjningar sammanlagt]]+MinskningarHöjningar[[#This Row],[Minskningar sammanlagt]]</f>
        <v>-62364.198752861252</v>
      </c>
      <c r="X216" s="122"/>
    </row>
    <row r="217" spans="1:24" s="54" customFormat="1" x14ac:dyDescent="0.25">
      <c r="A217" s="307">
        <v>689</v>
      </c>
      <c r="B217" s="38" t="s">
        <v>146</v>
      </c>
      <c r="C217" s="144">
        <v>-5871.3200000000006</v>
      </c>
      <c r="D217" s="144">
        <v>-5871.3200000000006</v>
      </c>
      <c r="E217" s="144">
        <v>-5871.3200000000006</v>
      </c>
      <c r="F217" s="144">
        <v>-13226.599999999999</v>
      </c>
      <c r="G217" s="144">
        <v>-161.30000000000001</v>
      </c>
      <c r="H217" s="144">
        <v>-21681.16</v>
      </c>
      <c r="I217" s="144">
        <v>-26525.919999999998</v>
      </c>
      <c r="J217" s="144">
        <v>-57381.2</v>
      </c>
      <c r="K217" s="144">
        <v>-63552.2</v>
      </c>
      <c r="L217" s="144">
        <v>-105837.08500000001</v>
      </c>
      <c r="M217" s="144">
        <v>-7968.22</v>
      </c>
      <c r="N217" s="332">
        <f>SUM(MinskningarHöjningar[[#This Row],[Minskning på basis av incitament för kommunernas digitalisering (-1,82 €/inv)]:[Minskning av pensionsstödet (-2,47 €/inv)]])</f>
        <v>-313947.64500000002</v>
      </c>
      <c r="O217" s="316">
        <v>20434</v>
      </c>
      <c r="P217" s="41">
        <v>-30003.020192259923</v>
      </c>
      <c r="Q217" s="144">
        <v>290.33999999999997</v>
      </c>
      <c r="R217" s="144">
        <v>-4774.7203487961779</v>
      </c>
      <c r="S217" s="144">
        <v>516.16</v>
      </c>
      <c r="T217" s="144">
        <v>15987.193051708109</v>
      </c>
      <c r="U217" s="144">
        <v>9032.7999999999993</v>
      </c>
      <c r="V217" s="333">
        <f>SUM(MinskningarHöjningar[[#This Row],[Kompensation för arbetsmarknadsstöd (arbetsmarknadsstöd år 2006)]:[Höjning av statsandel på grund av corona enligt invånarantal (2,80 €/inv)]])</f>
        <v>11482.752510652008</v>
      </c>
      <c r="W217" s="331">
        <f>MinskningarHöjningar[[#This Row],[Höjningar sammanlagt]]+MinskningarHöjningar[[#This Row],[Minskningar sammanlagt]]</f>
        <v>-302464.89248934801</v>
      </c>
      <c r="X217" s="122"/>
    </row>
    <row r="218" spans="1:24" s="54" customFormat="1" x14ac:dyDescent="0.25">
      <c r="A218" s="307">
        <v>691</v>
      </c>
      <c r="B218" s="38" t="s">
        <v>147</v>
      </c>
      <c r="C218" s="144">
        <v>-4946.76</v>
      </c>
      <c r="D218" s="144">
        <v>-4946.76</v>
      </c>
      <c r="E218" s="144">
        <v>-4946.76</v>
      </c>
      <c r="F218" s="144">
        <v>-11143.8</v>
      </c>
      <c r="G218" s="144">
        <v>-135.9</v>
      </c>
      <c r="H218" s="144">
        <v>-17750.03</v>
      </c>
      <c r="I218" s="144">
        <v>-21716.36</v>
      </c>
      <c r="J218" s="144">
        <v>-46977.1</v>
      </c>
      <c r="K218" s="144">
        <v>-53544.6</v>
      </c>
      <c r="L218" s="144">
        <v>-55337.035000000003</v>
      </c>
      <c r="M218" s="144">
        <v>-6713.4600000000009</v>
      </c>
      <c r="N218" s="332">
        <f>SUM(MinskningarHöjningar[[#This Row],[Minskning på basis av incitament för kommunernas digitalisering (-1,82 €/inv)]:[Minskning av pensionsstödet (-2,47 €/inv)]])</f>
        <v>-228158.565</v>
      </c>
      <c r="O218" s="316">
        <v>1125</v>
      </c>
      <c r="P218" s="41">
        <v>17542.227682605386</v>
      </c>
      <c r="Q218" s="144">
        <v>244.62</v>
      </c>
      <c r="R218" s="144">
        <v>8098.9406866570916</v>
      </c>
      <c r="S218" s="144">
        <v>434.88</v>
      </c>
      <c r="T218" s="144">
        <v>11045.529206865702</v>
      </c>
      <c r="U218" s="144">
        <v>7610.4</v>
      </c>
      <c r="V218" s="333">
        <f>SUM(MinskningarHöjningar[[#This Row],[Kompensation för arbetsmarknadsstöd (arbetsmarknadsstöd år 2006)]:[Höjning av statsandel på grund av corona enligt invånarantal (2,80 €/inv)]])</f>
        <v>46101.597576128181</v>
      </c>
      <c r="W218" s="331">
        <f>MinskningarHöjningar[[#This Row],[Höjningar sammanlagt]]+MinskningarHöjningar[[#This Row],[Minskningar sammanlagt]]</f>
        <v>-182056.96742387183</v>
      </c>
      <c r="X218" s="122"/>
    </row>
    <row r="219" spans="1:24" s="54" customFormat="1" x14ac:dyDescent="0.25">
      <c r="A219" s="307">
        <v>694</v>
      </c>
      <c r="B219" s="38" t="s">
        <v>148</v>
      </c>
      <c r="C219" s="144">
        <v>-52403.26</v>
      </c>
      <c r="D219" s="144">
        <v>-52403.26</v>
      </c>
      <c r="E219" s="144">
        <v>-52403.26</v>
      </c>
      <c r="F219" s="144">
        <v>-118051.29999999999</v>
      </c>
      <c r="G219" s="144">
        <v>-1439.65</v>
      </c>
      <c r="H219" s="144">
        <v>-183122.50999999998</v>
      </c>
      <c r="I219" s="144">
        <v>-224042.12</v>
      </c>
      <c r="J219" s="144">
        <v>-484650.69999999995</v>
      </c>
      <c r="K219" s="144">
        <v>-567222.1</v>
      </c>
      <c r="L219" s="144">
        <v>-2106910.2209000001</v>
      </c>
      <c r="M219" s="144">
        <v>-71118.710000000006</v>
      </c>
      <c r="N219" s="332">
        <f>SUM(MinskningarHöjningar[[#This Row],[Minskning på basis av incitament för kommunernas digitalisering (-1,82 €/inv)]:[Minskning av pensionsstödet (-2,47 €/inv)]])</f>
        <v>-3913767.0909000002</v>
      </c>
      <c r="O219" s="316">
        <v>658284</v>
      </c>
      <c r="P219" s="41">
        <v>-40213.599845588207</v>
      </c>
      <c r="Q219" s="144">
        <v>2591.37</v>
      </c>
      <c r="R219" s="144">
        <v>168310.95989217295</v>
      </c>
      <c r="S219" s="144">
        <v>4606.88</v>
      </c>
      <c r="T219" s="144">
        <v>165214.11302593892</v>
      </c>
      <c r="U219" s="144">
        <v>80620.399999999994</v>
      </c>
      <c r="V219" s="333">
        <f>SUM(MinskningarHöjningar[[#This Row],[Kompensation för arbetsmarknadsstöd (arbetsmarknadsstöd år 2006)]:[Höjning av statsandel på grund av corona enligt invånarantal (2,80 €/inv)]])</f>
        <v>1039414.1230725237</v>
      </c>
      <c r="W219" s="331">
        <f>MinskningarHöjningar[[#This Row],[Höjningar sammanlagt]]+MinskningarHöjningar[[#This Row],[Minskningar sammanlagt]]</f>
        <v>-2874352.9678274766</v>
      </c>
      <c r="X219" s="122"/>
    </row>
    <row r="220" spans="1:24" s="54" customFormat="1" x14ac:dyDescent="0.25">
      <c r="A220" s="307">
        <v>697</v>
      </c>
      <c r="B220" s="38" t="s">
        <v>149</v>
      </c>
      <c r="C220" s="144">
        <v>-2315.04</v>
      </c>
      <c r="D220" s="144">
        <v>-2315.04</v>
      </c>
      <c r="E220" s="144">
        <v>-2315.04</v>
      </c>
      <c r="F220" s="144">
        <v>-5215.2</v>
      </c>
      <c r="G220" s="144">
        <v>-63.6</v>
      </c>
      <c r="H220" s="144">
        <v>-8310.2699999999986</v>
      </c>
      <c r="I220" s="144">
        <v>-10167.24</v>
      </c>
      <c r="J220" s="144">
        <v>-21993.899999999998</v>
      </c>
      <c r="K220" s="144">
        <v>-25058.399999999998</v>
      </c>
      <c r="L220" s="144">
        <v>-23270.97</v>
      </c>
      <c r="M220" s="144">
        <v>-3141.84</v>
      </c>
      <c r="N220" s="332">
        <f>SUM(MinskningarHöjningar[[#This Row],[Minskning på basis av incitament för kommunernas digitalisering (-1,82 €/inv)]:[Minskning av pensionsstödet (-2,47 €/inv)]])</f>
        <v>-104166.54</v>
      </c>
      <c r="O220" s="316">
        <v>6115</v>
      </c>
      <c r="P220" s="41">
        <v>104403.79041090794</v>
      </c>
      <c r="Q220" s="144">
        <v>114.47999999999999</v>
      </c>
      <c r="R220" s="144">
        <v>-12451.403834439503</v>
      </c>
      <c r="S220" s="144">
        <v>203.52</v>
      </c>
      <c r="T220" s="144">
        <v>5666.8312585061467</v>
      </c>
      <c r="U220" s="144">
        <v>3561.6</v>
      </c>
      <c r="V220" s="333">
        <f>SUM(MinskningarHöjningar[[#This Row],[Kompensation för arbetsmarknadsstöd (arbetsmarknadsstöd år 2006)]:[Höjning av statsandel på grund av corona enligt invånarantal (2,80 €/inv)]])</f>
        <v>107613.81783497459</v>
      </c>
      <c r="W220" s="331">
        <f>MinskningarHöjningar[[#This Row],[Höjningar sammanlagt]]+MinskningarHöjningar[[#This Row],[Minskningar sammanlagt]]</f>
        <v>3447.2778349745931</v>
      </c>
      <c r="X220" s="122"/>
    </row>
    <row r="221" spans="1:24" s="54" customFormat="1" x14ac:dyDescent="0.25">
      <c r="A221" s="307">
        <v>698</v>
      </c>
      <c r="B221" s="38" t="s">
        <v>150</v>
      </c>
      <c r="C221" s="144">
        <v>-114736.44</v>
      </c>
      <c r="D221" s="144">
        <v>-114736.44</v>
      </c>
      <c r="E221" s="144">
        <v>-114736.44</v>
      </c>
      <c r="F221" s="144">
        <v>-258472.19999999998</v>
      </c>
      <c r="G221" s="144">
        <v>-3152.1000000000004</v>
      </c>
      <c r="H221" s="144">
        <v>-393870.19999999995</v>
      </c>
      <c r="I221" s="144">
        <v>-481882.39999999997</v>
      </c>
      <c r="J221" s="144">
        <v>-1042414</v>
      </c>
      <c r="K221" s="144">
        <v>-1241927.3999999999</v>
      </c>
      <c r="L221" s="144">
        <v>-3067327.1079000002</v>
      </c>
      <c r="M221" s="144">
        <v>-155713.74000000002</v>
      </c>
      <c r="N221" s="332">
        <f>SUM(MinskningarHöjningar[[#This Row],[Minskning på basis av incitament för kommunernas digitalisering (-1,82 €/inv)]:[Minskning av pensionsstödet (-2,47 €/inv)]])</f>
        <v>-6988968.4679000005</v>
      </c>
      <c r="O221" s="316">
        <v>760982</v>
      </c>
      <c r="P221" s="41">
        <v>-851137.85101626813</v>
      </c>
      <c r="Q221" s="144">
        <v>5673.78</v>
      </c>
      <c r="R221" s="144">
        <v>612706.16582987108</v>
      </c>
      <c r="S221" s="144">
        <v>10086.719999999999</v>
      </c>
      <c r="T221" s="144">
        <v>352401.30348971131</v>
      </c>
      <c r="U221" s="144">
        <v>176517.59999999998</v>
      </c>
      <c r="V221" s="333">
        <f>SUM(MinskningarHöjningar[[#This Row],[Kompensation för arbetsmarknadsstöd (arbetsmarknadsstöd år 2006)]:[Höjning av statsandel på grund av corona enligt invånarantal (2,80 €/inv)]])</f>
        <v>1067229.7183033144</v>
      </c>
      <c r="W221" s="331">
        <f>MinskningarHöjningar[[#This Row],[Höjningar sammanlagt]]+MinskningarHöjningar[[#This Row],[Minskningar sammanlagt]]</f>
        <v>-5921738.7495966861</v>
      </c>
      <c r="X221" s="122"/>
    </row>
    <row r="222" spans="1:24" s="54" customFormat="1" x14ac:dyDescent="0.25">
      <c r="A222" s="307">
        <v>700</v>
      </c>
      <c r="B222" s="38" t="s">
        <v>151</v>
      </c>
      <c r="C222" s="144">
        <v>-9089.08</v>
      </c>
      <c r="D222" s="144">
        <v>-9089.08</v>
      </c>
      <c r="E222" s="144">
        <v>-9089.08</v>
      </c>
      <c r="F222" s="144">
        <v>-20475.399999999998</v>
      </c>
      <c r="G222" s="144">
        <v>-249.70000000000002</v>
      </c>
      <c r="H222" s="144">
        <v>-32925.579999999994</v>
      </c>
      <c r="I222" s="144">
        <v>-40282.959999999999</v>
      </c>
      <c r="J222" s="144">
        <v>-87140.599999999991</v>
      </c>
      <c r="K222" s="144">
        <v>-98381.8</v>
      </c>
      <c r="L222" s="144">
        <v>-119437.43</v>
      </c>
      <c r="M222" s="144">
        <v>-12335.18</v>
      </c>
      <c r="N222" s="332">
        <f>SUM(MinskningarHöjningar[[#This Row],[Minskning på basis av incitament för kommunernas digitalisering (-1,82 €/inv)]:[Minskning av pensionsstödet (-2,47 €/inv)]])</f>
        <v>-438495.88999999996</v>
      </c>
      <c r="O222" s="316">
        <v>56412</v>
      </c>
      <c r="P222" s="41">
        <v>-18757.48855673708</v>
      </c>
      <c r="Q222" s="144">
        <v>449.46</v>
      </c>
      <c r="R222" s="144">
        <v>-18445.658283471181</v>
      </c>
      <c r="S222" s="144">
        <v>799.04</v>
      </c>
      <c r="T222" s="144">
        <v>27027.128192180582</v>
      </c>
      <c r="U222" s="144">
        <v>13983.199999999999</v>
      </c>
      <c r="V222" s="333">
        <f>SUM(MinskningarHöjningar[[#This Row],[Kompensation för arbetsmarknadsstöd (arbetsmarknadsstöd år 2006)]:[Höjning av statsandel på grund av corona enligt invånarantal (2,80 €/inv)]])</f>
        <v>61467.681351972322</v>
      </c>
      <c r="W222" s="331">
        <f>MinskningarHöjningar[[#This Row],[Höjningar sammanlagt]]+MinskningarHöjningar[[#This Row],[Minskningar sammanlagt]]</f>
        <v>-377028.20864802762</v>
      </c>
      <c r="X222" s="122"/>
    </row>
    <row r="223" spans="1:24" s="54" customFormat="1" x14ac:dyDescent="0.25">
      <c r="A223" s="307">
        <v>702</v>
      </c>
      <c r="B223" s="38" t="s">
        <v>152</v>
      </c>
      <c r="C223" s="144">
        <v>-7795.06</v>
      </c>
      <c r="D223" s="144">
        <v>-7795.06</v>
      </c>
      <c r="E223" s="144">
        <v>-7795.06</v>
      </c>
      <c r="F223" s="144">
        <v>-17560.3</v>
      </c>
      <c r="G223" s="144">
        <v>-214.15</v>
      </c>
      <c r="H223" s="144">
        <v>-28136.289999999997</v>
      </c>
      <c r="I223" s="144">
        <v>-34423.479999999996</v>
      </c>
      <c r="J223" s="144">
        <v>-74465.3</v>
      </c>
      <c r="K223" s="144">
        <v>-84375.099999999991</v>
      </c>
      <c r="L223" s="144">
        <v>-97445.434999999998</v>
      </c>
      <c r="M223" s="144">
        <v>-10579.01</v>
      </c>
      <c r="N223" s="332">
        <f>SUM(MinskningarHöjningar[[#This Row],[Minskning på basis av incitament för kommunernas digitalisering (-1,82 €/inv)]:[Minskning av pensionsstödet (-2,47 €/inv)]])</f>
        <v>-370584.245</v>
      </c>
      <c r="O223" s="316">
        <v>-29452</v>
      </c>
      <c r="P223" s="41">
        <v>-42497.952490355819</v>
      </c>
      <c r="Q223" s="144">
        <v>385.46999999999997</v>
      </c>
      <c r="R223" s="144">
        <v>-38165.266285871287</v>
      </c>
      <c r="S223" s="144">
        <v>685.28</v>
      </c>
      <c r="T223" s="144">
        <v>20625.064556283171</v>
      </c>
      <c r="U223" s="144">
        <v>11992.4</v>
      </c>
      <c r="V223" s="333">
        <f>SUM(MinskningarHöjningar[[#This Row],[Kompensation för arbetsmarknadsstöd (arbetsmarknadsstöd år 2006)]:[Höjning av statsandel på grund av corona enligt invånarantal (2,80 €/inv)]])</f>
        <v>-76427.004219943949</v>
      </c>
      <c r="W223" s="331">
        <f>MinskningarHöjningar[[#This Row],[Höjningar sammanlagt]]+MinskningarHöjningar[[#This Row],[Minskningar sammanlagt]]</f>
        <v>-447011.24921994394</v>
      </c>
      <c r="X223" s="122"/>
    </row>
    <row r="224" spans="1:24" s="54" customFormat="1" x14ac:dyDescent="0.25">
      <c r="A224" s="307">
        <v>704</v>
      </c>
      <c r="B224" s="38" t="s">
        <v>153</v>
      </c>
      <c r="C224" s="144">
        <v>-11515.140000000001</v>
      </c>
      <c r="D224" s="144">
        <v>-11515.140000000001</v>
      </c>
      <c r="E224" s="144">
        <v>-11515.140000000001</v>
      </c>
      <c r="F224" s="144">
        <v>-25940.699999999997</v>
      </c>
      <c r="G224" s="144">
        <v>-316.35000000000002</v>
      </c>
      <c r="H224" s="144">
        <v>-39519.53</v>
      </c>
      <c r="I224" s="144">
        <v>-48350.36</v>
      </c>
      <c r="J224" s="144">
        <v>-104592.09999999999</v>
      </c>
      <c r="K224" s="144">
        <v>-124641.9</v>
      </c>
      <c r="L224" s="144">
        <v>-85233.627500000002</v>
      </c>
      <c r="M224" s="144">
        <v>-15627.69</v>
      </c>
      <c r="N224" s="332">
        <f>SUM(MinskningarHöjningar[[#This Row],[Minskning på basis av incitament för kommunernas digitalisering (-1,82 €/inv)]:[Minskning av pensionsstödet (-2,47 €/inv)]])</f>
        <v>-478767.67749999999</v>
      </c>
      <c r="O224" s="316">
        <v>39883</v>
      </c>
      <c r="P224" s="41">
        <v>-138690.00785822049</v>
      </c>
      <c r="Q224" s="144">
        <v>569.42999999999995</v>
      </c>
      <c r="R224" s="144">
        <v>-16950.780255883357</v>
      </c>
      <c r="S224" s="144">
        <v>1012.32</v>
      </c>
      <c r="T224" s="144">
        <v>35690.045583732957</v>
      </c>
      <c r="U224" s="144">
        <v>17715.599999999999</v>
      </c>
      <c r="V224" s="333">
        <f>SUM(MinskningarHöjningar[[#This Row],[Kompensation för arbetsmarknadsstöd (arbetsmarknadsstöd år 2006)]:[Höjning av statsandel på grund av corona enligt invånarantal (2,80 €/inv)]])</f>
        <v>-60770.392530370889</v>
      </c>
      <c r="W224" s="331">
        <f>MinskningarHöjningar[[#This Row],[Höjningar sammanlagt]]+MinskningarHöjningar[[#This Row],[Minskningar sammanlagt]]</f>
        <v>-539538.07003037084</v>
      </c>
      <c r="X224" s="122"/>
    </row>
    <row r="225" spans="1:24" s="54" customFormat="1" x14ac:dyDescent="0.25">
      <c r="A225" s="307">
        <v>707</v>
      </c>
      <c r="B225" s="38" t="s">
        <v>154</v>
      </c>
      <c r="C225" s="144">
        <v>-3869.32</v>
      </c>
      <c r="D225" s="144">
        <v>-3869.32</v>
      </c>
      <c r="E225" s="144">
        <v>-3869.32</v>
      </c>
      <c r="F225" s="144">
        <v>-8716.5999999999985</v>
      </c>
      <c r="G225" s="144">
        <v>-106.30000000000001</v>
      </c>
      <c r="H225" s="144">
        <v>-14134.4</v>
      </c>
      <c r="I225" s="144">
        <v>-17292.8</v>
      </c>
      <c r="J225" s="144">
        <v>-37408</v>
      </c>
      <c r="K225" s="144">
        <v>-41882.199999999997</v>
      </c>
      <c r="L225" s="144">
        <v>-62300.83</v>
      </c>
      <c r="M225" s="144">
        <v>-5251.22</v>
      </c>
      <c r="N225" s="332">
        <f>SUM(MinskningarHöjningar[[#This Row],[Minskning på basis av incitament för kommunernas digitalisering (-1,82 €/inv)]:[Minskning av pensionsstödet (-2,47 €/inv)]])</f>
        <v>-198700.31000000003</v>
      </c>
      <c r="O225" s="316">
        <v>200161</v>
      </c>
      <c r="P225" s="41">
        <v>152966.38367605582</v>
      </c>
      <c r="Q225" s="144">
        <v>191.34</v>
      </c>
      <c r="R225" s="144">
        <v>30320.577998270594</v>
      </c>
      <c r="S225" s="144">
        <v>340.16</v>
      </c>
      <c r="T225" s="144">
        <v>7603.4718425411784</v>
      </c>
      <c r="U225" s="144">
        <v>5952.7999999999993</v>
      </c>
      <c r="V225" s="333">
        <f>SUM(MinskningarHöjningar[[#This Row],[Kompensation för arbetsmarknadsstöd (arbetsmarknadsstöd år 2006)]:[Höjning av statsandel på grund av corona enligt invånarantal (2,80 €/inv)]])</f>
        <v>397535.73351686756</v>
      </c>
      <c r="W225" s="331">
        <f>MinskningarHöjningar[[#This Row],[Höjningar sammanlagt]]+MinskningarHöjningar[[#This Row],[Minskningar sammanlagt]]</f>
        <v>198835.42351686754</v>
      </c>
      <c r="X225" s="122"/>
    </row>
    <row r="226" spans="1:24" s="54" customFormat="1" x14ac:dyDescent="0.25">
      <c r="A226" s="307">
        <v>710</v>
      </c>
      <c r="B226" s="38" t="s">
        <v>361</v>
      </c>
      <c r="C226" s="144">
        <v>-50115.520000000004</v>
      </c>
      <c r="D226" s="144">
        <v>-50115.520000000004</v>
      </c>
      <c r="E226" s="144">
        <v>-50115.520000000004</v>
      </c>
      <c r="F226" s="144">
        <v>-112897.59999999999</v>
      </c>
      <c r="G226" s="144">
        <v>-1376.8000000000002</v>
      </c>
      <c r="H226" s="144">
        <v>-175739.81</v>
      </c>
      <c r="I226" s="144">
        <v>-215009.72</v>
      </c>
      <c r="J226" s="144">
        <v>-465111.69999999995</v>
      </c>
      <c r="K226" s="144">
        <v>-542459.19999999995</v>
      </c>
      <c r="L226" s="144">
        <v>-1362151.1976000001</v>
      </c>
      <c r="M226" s="144">
        <v>-68013.919999999998</v>
      </c>
      <c r="N226" s="332">
        <f>SUM(MinskningarHöjningar[[#This Row],[Minskning på basis av incitament för kommunernas digitalisering (-1,82 €/inv)]:[Minskning av pensionsstödet (-2,47 €/inv)]])</f>
        <v>-3093106.5076000001</v>
      </c>
      <c r="O226" s="316">
        <v>-62333</v>
      </c>
      <c r="P226" s="41">
        <v>100751.36435972154</v>
      </c>
      <c r="Q226" s="144">
        <v>2478.2399999999998</v>
      </c>
      <c r="R226" s="144">
        <v>172455.36826989887</v>
      </c>
      <c r="S226" s="144">
        <v>4405.76</v>
      </c>
      <c r="T226" s="144">
        <v>158019.45916448985</v>
      </c>
      <c r="U226" s="144">
        <v>77100.799999999988</v>
      </c>
      <c r="V226" s="333">
        <f>SUM(MinskningarHöjningar[[#This Row],[Kompensation för arbetsmarknadsstöd (arbetsmarknadsstöd år 2006)]:[Höjning av statsandel på grund av corona enligt invånarantal (2,80 €/inv)]])</f>
        <v>452877.99179411022</v>
      </c>
      <c r="W226" s="331">
        <f>MinskningarHöjningar[[#This Row],[Höjningar sammanlagt]]+MinskningarHöjningar[[#This Row],[Minskningar sammanlagt]]</f>
        <v>-2640228.5158058899</v>
      </c>
      <c r="X226" s="122"/>
    </row>
    <row r="227" spans="1:24" s="54" customFormat="1" x14ac:dyDescent="0.25">
      <c r="A227" s="307">
        <v>729</v>
      </c>
      <c r="B227" s="38" t="s">
        <v>155</v>
      </c>
      <c r="C227" s="144">
        <v>-16942.38</v>
      </c>
      <c r="D227" s="144">
        <v>-16942.38</v>
      </c>
      <c r="E227" s="144">
        <v>-16942.38</v>
      </c>
      <c r="F227" s="144">
        <v>-38166.899999999994</v>
      </c>
      <c r="G227" s="144">
        <v>-465.45000000000005</v>
      </c>
      <c r="H227" s="144">
        <v>-60506.59</v>
      </c>
      <c r="I227" s="144">
        <v>-74027.08</v>
      </c>
      <c r="J227" s="144">
        <v>-160136.29999999999</v>
      </c>
      <c r="K227" s="144">
        <v>-183387.3</v>
      </c>
      <c r="L227" s="144">
        <v>-382029.85249999998</v>
      </c>
      <c r="M227" s="144">
        <v>-22993.230000000003</v>
      </c>
      <c r="N227" s="332">
        <f>SUM(MinskningarHöjningar[[#This Row],[Minskning på basis av incitament för kommunernas digitalisering (-1,82 €/inv)]:[Minskning av pensionsstödet (-2,47 €/inv)]])</f>
        <v>-972539.84250000003</v>
      </c>
      <c r="O227" s="316">
        <v>321957</v>
      </c>
      <c r="P227" s="41">
        <v>251383.71367229521</v>
      </c>
      <c r="Q227" s="144">
        <v>837.81</v>
      </c>
      <c r="R227" s="144">
        <v>68276.051746160534</v>
      </c>
      <c r="S227" s="144">
        <v>1489.44</v>
      </c>
      <c r="T227" s="144">
        <v>40026.965339040129</v>
      </c>
      <c r="U227" s="144">
        <v>26065.199999999997</v>
      </c>
      <c r="V227" s="333">
        <f>SUM(MinskningarHöjningar[[#This Row],[Kompensation för arbetsmarknadsstöd (arbetsmarknadsstöd år 2006)]:[Höjning av statsandel på grund av corona enligt invånarantal (2,80 €/inv)]])</f>
        <v>710036.18075749581</v>
      </c>
      <c r="W227" s="331">
        <f>MinskningarHöjningar[[#This Row],[Höjningar sammanlagt]]+MinskningarHöjningar[[#This Row],[Minskningar sammanlagt]]</f>
        <v>-262503.66174250422</v>
      </c>
      <c r="X227" s="122"/>
    </row>
    <row r="228" spans="1:24" s="54" customFormat="1" x14ac:dyDescent="0.25">
      <c r="A228" s="307">
        <v>732</v>
      </c>
      <c r="B228" s="38" t="s">
        <v>156</v>
      </c>
      <c r="C228" s="144">
        <v>-6188</v>
      </c>
      <c r="D228" s="144">
        <v>-6188</v>
      </c>
      <c r="E228" s="144">
        <v>-6188</v>
      </c>
      <c r="F228" s="144">
        <v>-13939.999999999998</v>
      </c>
      <c r="G228" s="144">
        <v>-170</v>
      </c>
      <c r="H228" s="144">
        <v>-22558.25</v>
      </c>
      <c r="I228" s="144">
        <v>-27599</v>
      </c>
      <c r="J228" s="144">
        <v>-59702.5</v>
      </c>
      <c r="K228" s="144">
        <v>-66980</v>
      </c>
      <c r="L228" s="144">
        <v>-71302.824999999997</v>
      </c>
      <c r="M228" s="144">
        <v>-8398</v>
      </c>
      <c r="N228" s="332">
        <f>SUM(MinskningarHöjningar[[#This Row],[Minskning på basis av incitament för kommunernas digitalisering (-1,82 €/inv)]:[Minskning av pensionsstödet (-2,47 €/inv)]])</f>
        <v>-289214.57500000001</v>
      </c>
      <c r="O228" s="316">
        <v>258365</v>
      </c>
      <c r="P228" s="41">
        <v>501435.70851542056</v>
      </c>
      <c r="Q228" s="144">
        <v>306</v>
      </c>
      <c r="R228" s="144">
        <v>1053.7415134621988</v>
      </c>
      <c r="S228" s="144">
        <v>544</v>
      </c>
      <c r="T228" s="144">
        <v>13906.486590417688</v>
      </c>
      <c r="U228" s="144">
        <v>9520</v>
      </c>
      <c r="V228" s="333">
        <f>SUM(MinskningarHöjningar[[#This Row],[Kompensation för arbetsmarknadsstöd (arbetsmarknadsstöd år 2006)]:[Höjning av statsandel på grund av corona enligt invånarantal (2,80 €/inv)]])</f>
        <v>785130.9366193004</v>
      </c>
      <c r="W228" s="331">
        <f>MinskningarHöjningar[[#This Row],[Höjningar sammanlagt]]+MinskningarHöjningar[[#This Row],[Minskningar sammanlagt]]</f>
        <v>495916.36161930038</v>
      </c>
      <c r="X228" s="122"/>
    </row>
    <row r="229" spans="1:24" s="54" customFormat="1" x14ac:dyDescent="0.25">
      <c r="A229" s="307">
        <v>734</v>
      </c>
      <c r="B229" s="38" t="s">
        <v>157</v>
      </c>
      <c r="C229" s="144">
        <v>-94336.06</v>
      </c>
      <c r="D229" s="144">
        <v>-94336.06</v>
      </c>
      <c r="E229" s="144">
        <v>-94336.06</v>
      </c>
      <c r="F229" s="144">
        <v>-212515.3</v>
      </c>
      <c r="G229" s="144">
        <v>-2591.65</v>
      </c>
      <c r="H229" s="144">
        <v>-334329.03999999998</v>
      </c>
      <c r="I229" s="144">
        <v>-409036.48</v>
      </c>
      <c r="J229" s="144">
        <v>-884832.79999999993</v>
      </c>
      <c r="K229" s="144">
        <v>-1021110.1</v>
      </c>
      <c r="L229" s="144">
        <v>-2292385.4318499998</v>
      </c>
      <c r="M229" s="144">
        <v>-128027.51000000001</v>
      </c>
      <c r="N229" s="332">
        <f>SUM(MinskningarHöjningar[[#This Row],[Minskning på basis av incitament för kommunernas digitalisering (-1,82 €/inv)]:[Minskning av pensionsstödet (-2,47 €/inv)]])</f>
        <v>-5567836.4918499999</v>
      </c>
      <c r="O229" s="316">
        <v>-333760</v>
      </c>
      <c r="P229" s="41">
        <v>825981.78081512451</v>
      </c>
      <c r="Q229" s="144">
        <v>4664.97</v>
      </c>
      <c r="R229" s="144">
        <v>472138.69220869715</v>
      </c>
      <c r="S229" s="144">
        <v>8293.2800000000007</v>
      </c>
      <c r="T229" s="144">
        <v>259132.47834706705</v>
      </c>
      <c r="U229" s="144">
        <v>145132.4</v>
      </c>
      <c r="V229" s="333">
        <f>SUM(MinskningarHöjningar[[#This Row],[Kompensation för arbetsmarknadsstöd (arbetsmarknadsstöd år 2006)]:[Höjning av statsandel på grund av corona enligt invånarantal (2,80 €/inv)]])</f>
        <v>1381583.6013708885</v>
      </c>
      <c r="W229" s="331">
        <f>MinskningarHöjningar[[#This Row],[Höjningar sammanlagt]]+MinskningarHöjningar[[#This Row],[Minskningar sammanlagt]]</f>
        <v>-4186252.8904791111</v>
      </c>
      <c r="X229" s="122"/>
    </row>
    <row r="230" spans="1:24" s="54" customFormat="1" x14ac:dyDescent="0.25">
      <c r="A230" s="307">
        <v>738</v>
      </c>
      <c r="B230" s="38" t="s">
        <v>362</v>
      </c>
      <c r="C230" s="144">
        <v>-5359.9000000000005</v>
      </c>
      <c r="D230" s="144">
        <v>-5359.9000000000005</v>
      </c>
      <c r="E230" s="144">
        <v>-5359.9000000000005</v>
      </c>
      <c r="F230" s="144">
        <v>-12074.499999999998</v>
      </c>
      <c r="G230" s="144">
        <v>-147.25</v>
      </c>
      <c r="H230" s="144">
        <v>-18974.169999999998</v>
      </c>
      <c r="I230" s="144">
        <v>-23214.04</v>
      </c>
      <c r="J230" s="144">
        <v>-50216.9</v>
      </c>
      <c r="K230" s="144">
        <v>-58016.5</v>
      </c>
      <c r="L230" s="144">
        <v>-58185.11</v>
      </c>
      <c r="M230" s="144">
        <v>-7274.1500000000005</v>
      </c>
      <c r="N230" s="332">
        <f>SUM(MinskningarHöjningar[[#This Row],[Minskning på basis av incitament för kommunernas digitalisering (-1,82 €/inv)]:[Minskning av pensionsstödet (-2,47 €/inv)]])</f>
        <v>-244182.31999999998</v>
      </c>
      <c r="O230" s="316">
        <v>-87894</v>
      </c>
      <c r="P230" s="41">
        <v>-25972.495480962098</v>
      </c>
      <c r="Q230" s="144">
        <v>265.05</v>
      </c>
      <c r="R230" s="144">
        <v>4909.8572152135257</v>
      </c>
      <c r="S230" s="144">
        <v>471.2</v>
      </c>
      <c r="T230" s="144">
        <v>16023.062902346324</v>
      </c>
      <c r="U230" s="144">
        <v>8246</v>
      </c>
      <c r="V230" s="333">
        <f>SUM(MinskningarHöjningar[[#This Row],[Kompensation för arbetsmarknadsstöd (arbetsmarknadsstöd år 2006)]:[Höjning av statsandel på grund av corona enligt invånarantal (2,80 €/inv)]])</f>
        <v>-83951.32536340224</v>
      </c>
      <c r="W230" s="331">
        <f>MinskningarHöjningar[[#This Row],[Höjningar sammanlagt]]+MinskningarHöjningar[[#This Row],[Minskningar sammanlagt]]</f>
        <v>-328133.6453634022</v>
      </c>
      <c r="X230" s="122"/>
    </row>
    <row r="231" spans="1:24" s="54" customFormat="1" x14ac:dyDescent="0.25">
      <c r="A231" s="307">
        <v>739</v>
      </c>
      <c r="B231" s="38" t="s">
        <v>158</v>
      </c>
      <c r="C231" s="144">
        <v>-6157.06</v>
      </c>
      <c r="D231" s="144">
        <v>-6157.06</v>
      </c>
      <c r="E231" s="144">
        <v>-6157.06</v>
      </c>
      <c r="F231" s="144">
        <v>-13870.3</v>
      </c>
      <c r="G231" s="144">
        <v>-169.15</v>
      </c>
      <c r="H231" s="144">
        <v>-21958.799999999999</v>
      </c>
      <c r="I231" s="144">
        <v>-26865.599999999999</v>
      </c>
      <c r="J231" s="144">
        <v>-58116</v>
      </c>
      <c r="K231" s="144">
        <v>-66645.099999999991</v>
      </c>
      <c r="L231" s="144">
        <v>-82941.037500000006</v>
      </c>
      <c r="M231" s="144">
        <v>-8356.01</v>
      </c>
      <c r="N231" s="332">
        <f>SUM(MinskningarHöjningar[[#This Row],[Minskning på basis av incitament för kommunernas digitalisering (-1,82 €/inv)]:[Minskning av pensionsstödet (-2,47 €/inv)]])</f>
        <v>-297393.17749999999</v>
      </c>
      <c r="O231" s="316">
        <v>71974</v>
      </c>
      <c r="P231" s="41">
        <v>17385.44724056311</v>
      </c>
      <c r="Q231" s="144">
        <v>304.46999999999997</v>
      </c>
      <c r="R231" s="144">
        <v>5249.4185388254264</v>
      </c>
      <c r="S231" s="144">
        <v>541.28</v>
      </c>
      <c r="T231" s="144">
        <v>15420.888723178612</v>
      </c>
      <c r="U231" s="144">
        <v>9472.4</v>
      </c>
      <c r="V231" s="333">
        <f>SUM(MinskningarHöjningar[[#This Row],[Kompensation för arbetsmarknadsstöd (arbetsmarknadsstöd år 2006)]:[Höjning av statsandel på grund av corona enligt invånarantal (2,80 €/inv)]])</f>
        <v>120347.90450256714</v>
      </c>
      <c r="W231" s="331">
        <f>MinskningarHöjningar[[#This Row],[Höjningar sammanlagt]]+MinskningarHöjningar[[#This Row],[Minskningar sammanlagt]]</f>
        <v>-177045.27299743285</v>
      </c>
      <c r="X231" s="122"/>
    </row>
    <row r="232" spans="1:24" s="54" customFormat="1" x14ac:dyDescent="0.25">
      <c r="A232" s="307">
        <v>740</v>
      </c>
      <c r="B232" s="38" t="s">
        <v>363</v>
      </c>
      <c r="C232" s="144">
        <v>-60012.68</v>
      </c>
      <c r="D232" s="144">
        <v>-60012.68</v>
      </c>
      <c r="E232" s="144">
        <v>-60012.68</v>
      </c>
      <c r="F232" s="144">
        <v>-135193.4</v>
      </c>
      <c r="G232" s="144">
        <v>-1648.7</v>
      </c>
      <c r="H232" s="144">
        <v>-218729.84</v>
      </c>
      <c r="I232" s="144">
        <v>-267606.08</v>
      </c>
      <c r="J232" s="144">
        <v>-578888.79999999993</v>
      </c>
      <c r="K232" s="144">
        <v>-649587.79999999993</v>
      </c>
      <c r="L232" s="144">
        <v>-1875369.8144</v>
      </c>
      <c r="M232" s="144">
        <v>-81445.780000000013</v>
      </c>
      <c r="N232" s="332">
        <f>SUM(MinskningarHöjningar[[#This Row],[Minskning på basis av incitament för kommunernas digitalisering (-1,82 €/inv)]:[Minskning av pensionsstödet (-2,47 €/inv)]])</f>
        <v>-3988508.2543999995</v>
      </c>
      <c r="O232" s="316">
        <v>523093</v>
      </c>
      <c r="P232" s="41">
        <v>224198.56074189395</v>
      </c>
      <c r="Q232" s="144">
        <v>2967.66</v>
      </c>
      <c r="R232" s="144">
        <v>103278.08722370467</v>
      </c>
      <c r="S232" s="144">
        <v>5275.84</v>
      </c>
      <c r="T232" s="144">
        <v>178651.18806460744</v>
      </c>
      <c r="U232" s="144">
        <v>92327.2</v>
      </c>
      <c r="V232" s="333">
        <f>SUM(MinskningarHöjningar[[#This Row],[Kompensation för arbetsmarknadsstöd (arbetsmarknadsstöd år 2006)]:[Höjning av statsandel på grund av corona enligt invånarantal (2,80 €/inv)]])</f>
        <v>1129791.5360302061</v>
      </c>
      <c r="W232" s="331">
        <f>MinskningarHöjningar[[#This Row],[Höjningar sammanlagt]]+MinskningarHöjningar[[#This Row],[Minskningar sammanlagt]]</f>
        <v>-2858716.7183697931</v>
      </c>
      <c r="X232" s="122"/>
    </row>
    <row r="233" spans="1:24" s="54" customFormat="1" x14ac:dyDescent="0.25">
      <c r="A233" s="307">
        <v>742</v>
      </c>
      <c r="B233" s="38" t="s">
        <v>159</v>
      </c>
      <c r="C233" s="144">
        <v>-1829.1000000000001</v>
      </c>
      <c r="D233" s="144">
        <v>-1829.1000000000001</v>
      </c>
      <c r="E233" s="144">
        <v>-1829.1000000000001</v>
      </c>
      <c r="F233" s="144">
        <v>-4120.5</v>
      </c>
      <c r="G233" s="144">
        <v>-50.25</v>
      </c>
      <c r="H233" s="144">
        <v>-6385.7199999999993</v>
      </c>
      <c r="I233" s="144">
        <v>-7812.6399999999994</v>
      </c>
      <c r="J233" s="144">
        <v>-16900.399999999998</v>
      </c>
      <c r="K233" s="144">
        <v>-19798.5</v>
      </c>
      <c r="L233" s="144">
        <v>-32911.21</v>
      </c>
      <c r="M233" s="144">
        <v>-2482.3500000000004</v>
      </c>
      <c r="N233" s="332">
        <f>SUM(MinskningarHöjningar[[#This Row],[Minskning på basis av incitament för kommunernas digitalisering (-1,82 €/inv)]:[Minskning av pensionsstödet (-2,47 €/inv)]])</f>
        <v>-95948.87</v>
      </c>
      <c r="O233" s="316">
        <v>93901</v>
      </c>
      <c r="P233" s="41">
        <v>106604.61965460237</v>
      </c>
      <c r="Q233" s="144">
        <v>90.45</v>
      </c>
      <c r="R233" s="144">
        <v>-17612.449953400366</v>
      </c>
      <c r="S233" s="144">
        <v>160.80000000000001</v>
      </c>
      <c r="T233" s="144">
        <v>4480.2638175440788</v>
      </c>
      <c r="U233" s="144">
        <v>2814</v>
      </c>
      <c r="V233" s="333">
        <f>SUM(MinskningarHöjningar[[#This Row],[Kompensation för arbetsmarknadsstöd (arbetsmarknadsstöd år 2006)]:[Höjning av statsandel på grund av corona enligt invånarantal (2,80 €/inv)]])</f>
        <v>190438.68351874608</v>
      </c>
      <c r="W233" s="331">
        <f>MinskningarHöjningar[[#This Row],[Höjningar sammanlagt]]+MinskningarHöjningar[[#This Row],[Minskningar sammanlagt]]</f>
        <v>94489.813518746087</v>
      </c>
      <c r="X233" s="122"/>
    </row>
    <row r="234" spans="1:24" s="54" customFormat="1" x14ac:dyDescent="0.25">
      <c r="A234" s="307">
        <v>743</v>
      </c>
      <c r="B234" s="38" t="s">
        <v>160</v>
      </c>
      <c r="C234" s="144">
        <v>-116081.42</v>
      </c>
      <c r="D234" s="144">
        <v>-116081.42</v>
      </c>
      <c r="E234" s="144">
        <v>-116081.42</v>
      </c>
      <c r="F234" s="144">
        <v>-261502.09999999998</v>
      </c>
      <c r="G234" s="144">
        <v>-3189.05</v>
      </c>
      <c r="H234" s="144">
        <v>-395485.56</v>
      </c>
      <c r="I234" s="144">
        <v>-483858.72</v>
      </c>
      <c r="J234" s="144">
        <v>-1046689.2</v>
      </c>
      <c r="K234" s="144">
        <v>-1256485.7</v>
      </c>
      <c r="L234" s="144">
        <v>-3751017.4550000001</v>
      </c>
      <c r="M234" s="144">
        <v>-157539.07</v>
      </c>
      <c r="N234" s="332">
        <f>SUM(MinskningarHöjningar[[#This Row],[Minskning på basis av incitament för kommunernas digitalisering (-1,82 €/inv)]:[Minskning av pensionsstödet (-2,47 €/inv)]])</f>
        <v>-7704011.1150000002</v>
      </c>
      <c r="O234" s="316">
        <v>461848</v>
      </c>
      <c r="P234" s="41">
        <v>89519.316681519151</v>
      </c>
      <c r="Q234" s="144">
        <v>5740.29</v>
      </c>
      <c r="R234" s="144">
        <v>-35718.044607796241</v>
      </c>
      <c r="S234" s="144">
        <v>10204.960000000001</v>
      </c>
      <c r="T234" s="144">
        <v>347584.21807226114</v>
      </c>
      <c r="U234" s="144">
        <v>178586.8</v>
      </c>
      <c r="V234" s="333">
        <f>SUM(MinskningarHöjningar[[#This Row],[Kompensation för arbetsmarknadsstöd (arbetsmarknadsstöd år 2006)]:[Höjning av statsandel på grund av corona enligt invånarantal (2,80 €/inv)]])</f>
        <v>1057765.5401459842</v>
      </c>
      <c r="W234" s="331">
        <f>MinskningarHöjningar[[#This Row],[Höjningar sammanlagt]]+MinskningarHöjningar[[#This Row],[Minskningar sammanlagt]]</f>
        <v>-6646245.5748540163</v>
      </c>
      <c r="X234" s="122"/>
    </row>
    <row r="235" spans="1:24" s="54" customFormat="1" x14ac:dyDescent="0.25">
      <c r="A235" s="307">
        <v>746</v>
      </c>
      <c r="B235" s="38" t="s">
        <v>161</v>
      </c>
      <c r="C235" s="144">
        <v>-8936.2000000000007</v>
      </c>
      <c r="D235" s="144">
        <v>-8936.2000000000007</v>
      </c>
      <c r="E235" s="144">
        <v>-8936.2000000000007</v>
      </c>
      <c r="F235" s="144">
        <v>-20131</v>
      </c>
      <c r="G235" s="144">
        <v>-245.5</v>
      </c>
      <c r="H235" s="144">
        <v>-31770.85</v>
      </c>
      <c r="I235" s="144">
        <v>-38870.199999999997</v>
      </c>
      <c r="J235" s="144">
        <v>-84084.5</v>
      </c>
      <c r="K235" s="144">
        <v>-96727</v>
      </c>
      <c r="L235" s="144">
        <v>-113354.03750000001</v>
      </c>
      <c r="M235" s="144">
        <v>-12127.7</v>
      </c>
      <c r="N235" s="332">
        <f>SUM(MinskningarHöjningar[[#This Row],[Minskning på basis av incitament för kommunernas digitalisering (-1,82 €/inv)]:[Minskning av pensionsstödet (-2,47 €/inv)]])</f>
        <v>-424119.38750000001</v>
      </c>
      <c r="O235" s="316">
        <v>-98522</v>
      </c>
      <c r="P235" s="41">
        <v>-93567.032645177096</v>
      </c>
      <c r="Q235" s="144">
        <v>441.9</v>
      </c>
      <c r="R235" s="144">
        <v>-42847.64751137537</v>
      </c>
      <c r="S235" s="144">
        <v>785.6</v>
      </c>
      <c r="T235" s="144">
        <v>19205.238858573033</v>
      </c>
      <c r="U235" s="144">
        <v>13748</v>
      </c>
      <c r="V235" s="333">
        <f>SUM(MinskningarHöjningar[[#This Row],[Kompensation för arbetsmarknadsstöd (arbetsmarknadsstöd år 2006)]:[Höjning av statsandel på grund av corona enligt invånarantal (2,80 €/inv)]])</f>
        <v>-200755.94129797944</v>
      </c>
      <c r="W235" s="331">
        <f>MinskningarHöjningar[[#This Row],[Höjningar sammanlagt]]+MinskningarHöjningar[[#This Row],[Minskningar sammanlagt]]</f>
        <v>-624875.32879797951</v>
      </c>
      <c r="X235" s="122"/>
    </row>
    <row r="236" spans="1:24" s="54" customFormat="1" x14ac:dyDescent="0.25">
      <c r="A236" s="307">
        <v>747</v>
      </c>
      <c r="B236" s="38" t="s">
        <v>162</v>
      </c>
      <c r="C236" s="144">
        <v>-2615.34</v>
      </c>
      <c r="D236" s="144">
        <v>-2615.34</v>
      </c>
      <c r="E236" s="144">
        <v>-2615.34</v>
      </c>
      <c r="F236" s="144">
        <v>-5891.7</v>
      </c>
      <c r="G236" s="144">
        <v>-71.850000000000009</v>
      </c>
      <c r="H236" s="144">
        <v>-9313.56</v>
      </c>
      <c r="I236" s="144">
        <v>-11394.72</v>
      </c>
      <c r="J236" s="144">
        <v>-24649.200000000001</v>
      </c>
      <c r="K236" s="144">
        <v>-28308.899999999998</v>
      </c>
      <c r="L236" s="144">
        <v>-25409.83</v>
      </c>
      <c r="M236" s="144">
        <v>-3549.3900000000003</v>
      </c>
      <c r="N236" s="332">
        <f>SUM(MinskningarHöjningar[[#This Row],[Minskning på basis av incitament för kommunernas digitalisering (-1,82 €/inv)]:[Minskning av pensionsstödet (-2,47 €/inv)]])</f>
        <v>-116435.17</v>
      </c>
      <c r="O236" s="316">
        <v>47662</v>
      </c>
      <c r="P236" s="41">
        <v>109608.27899000607</v>
      </c>
      <c r="Q236" s="144">
        <v>129.32999999999998</v>
      </c>
      <c r="R236" s="144">
        <v>-14002.502101978618</v>
      </c>
      <c r="S236" s="144">
        <v>229.92000000000002</v>
      </c>
      <c r="T236" s="144">
        <v>5394.2356388866829</v>
      </c>
      <c r="U236" s="144">
        <v>4023.6</v>
      </c>
      <c r="V236" s="333">
        <f>SUM(MinskningarHöjningar[[#This Row],[Kompensation för arbetsmarknadsstöd (arbetsmarknadsstöd år 2006)]:[Höjning av statsandel på grund av corona enligt invånarantal (2,80 €/inv)]])</f>
        <v>153044.86252691416</v>
      </c>
      <c r="W236" s="331">
        <f>MinskningarHöjningar[[#This Row],[Höjningar sammanlagt]]+MinskningarHöjningar[[#This Row],[Minskningar sammanlagt]]</f>
        <v>36609.692526914165</v>
      </c>
      <c r="X236" s="122"/>
    </row>
    <row r="237" spans="1:24" s="54" customFormat="1" x14ac:dyDescent="0.25">
      <c r="A237" s="307">
        <v>748</v>
      </c>
      <c r="B237" s="38" t="s">
        <v>163</v>
      </c>
      <c r="C237" s="144">
        <v>-9363.9</v>
      </c>
      <c r="D237" s="144">
        <v>-9363.9</v>
      </c>
      <c r="E237" s="144">
        <v>-9363.9</v>
      </c>
      <c r="F237" s="144">
        <v>-21094.499999999996</v>
      </c>
      <c r="G237" s="144">
        <v>-257.25</v>
      </c>
      <c r="H237" s="144">
        <v>-33714.329999999994</v>
      </c>
      <c r="I237" s="144">
        <v>-41247.96</v>
      </c>
      <c r="J237" s="144">
        <v>-89228.099999999991</v>
      </c>
      <c r="K237" s="144">
        <v>-101356.5</v>
      </c>
      <c r="L237" s="144">
        <v>-90229.547500000001</v>
      </c>
      <c r="M237" s="144">
        <v>-12708.150000000001</v>
      </c>
      <c r="N237" s="332">
        <f>SUM(MinskningarHöjningar[[#This Row],[Minskning på basis av incitament för kommunernas digitalisering (-1,82 €/inv)]:[Minskning av pensionsstödet (-2,47 €/inv)]])</f>
        <v>-417928.03749999998</v>
      </c>
      <c r="O237" s="316">
        <v>70971</v>
      </c>
      <c r="P237" s="41">
        <v>-83113.753135818988</v>
      </c>
      <c r="Q237" s="144">
        <v>463.04999999999995</v>
      </c>
      <c r="R237" s="144">
        <v>25413.625141841971</v>
      </c>
      <c r="S237" s="144">
        <v>823.2</v>
      </c>
      <c r="T237" s="144">
        <v>22682.770942038591</v>
      </c>
      <c r="U237" s="144">
        <v>14405.999999999998</v>
      </c>
      <c r="V237" s="333">
        <f>SUM(MinskningarHöjningar[[#This Row],[Kompensation för arbetsmarknadsstöd (arbetsmarknadsstöd år 2006)]:[Höjning av statsandel på grund av corona enligt invånarantal (2,80 €/inv)]])</f>
        <v>51645.892948061577</v>
      </c>
      <c r="W237" s="331">
        <f>MinskningarHöjningar[[#This Row],[Höjningar sammanlagt]]+MinskningarHöjningar[[#This Row],[Minskningar sammanlagt]]</f>
        <v>-366282.1445519384</v>
      </c>
      <c r="X237" s="122"/>
    </row>
    <row r="238" spans="1:24" s="54" customFormat="1" x14ac:dyDescent="0.25">
      <c r="A238" s="307">
        <v>749</v>
      </c>
      <c r="B238" s="38" t="s">
        <v>164</v>
      </c>
      <c r="C238" s="144">
        <v>-38989.86</v>
      </c>
      <c r="D238" s="144">
        <v>-38989.86</v>
      </c>
      <c r="E238" s="144">
        <v>-38989.86</v>
      </c>
      <c r="F238" s="144">
        <v>-87834.299999999988</v>
      </c>
      <c r="G238" s="144">
        <v>-1071.1500000000001</v>
      </c>
      <c r="H238" s="144">
        <v>-136655.66999999998</v>
      </c>
      <c r="I238" s="144">
        <v>-167192.04</v>
      </c>
      <c r="J238" s="144">
        <v>-361671.89999999997</v>
      </c>
      <c r="K238" s="144">
        <v>-422033.1</v>
      </c>
      <c r="L238" s="144">
        <v>-907607.06</v>
      </c>
      <c r="M238" s="144">
        <v>-52914.810000000005</v>
      </c>
      <c r="N238" s="332">
        <f>SUM(MinskningarHöjningar[[#This Row],[Minskning på basis av incitament för kommunernas digitalisering (-1,82 €/inv)]:[Minskning av pensionsstödet (-2,47 €/inv)]])</f>
        <v>-2253949.61</v>
      </c>
      <c r="O238" s="316">
        <v>5984</v>
      </c>
      <c r="P238" s="41">
        <v>-59214.694434806705</v>
      </c>
      <c r="Q238" s="144">
        <v>1928.07</v>
      </c>
      <c r="R238" s="144">
        <v>-118099.42995599299</v>
      </c>
      <c r="S238" s="144">
        <v>3427.6800000000003</v>
      </c>
      <c r="T238" s="144">
        <v>128855.65895691354</v>
      </c>
      <c r="U238" s="144">
        <v>59984.399999999994</v>
      </c>
      <c r="V238" s="333">
        <f>SUM(MinskningarHöjningar[[#This Row],[Kompensation för arbetsmarknadsstöd (arbetsmarknadsstöd år 2006)]:[Höjning av statsandel på grund av corona enligt invånarantal (2,80 €/inv)]])</f>
        <v>22865.684566113836</v>
      </c>
      <c r="W238" s="331">
        <f>MinskningarHöjningar[[#This Row],[Höjningar sammanlagt]]+MinskningarHöjningar[[#This Row],[Minskningar sammanlagt]]</f>
        <v>-2231083.9254338862</v>
      </c>
      <c r="X238" s="122"/>
    </row>
    <row r="239" spans="1:24" s="54" customFormat="1" x14ac:dyDescent="0.25">
      <c r="A239" s="307">
        <v>751</v>
      </c>
      <c r="B239" s="38" t="s">
        <v>165</v>
      </c>
      <c r="C239" s="144">
        <v>-5438.16</v>
      </c>
      <c r="D239" s="144">
        <v>-5438.16</v>
      </c>
      <c r="E239" s="144">
        <v>-5438.16</v>
      </c>
      <c r="F239" s="144">
        <v>-12250.8</v>
      </c>
      <c r="G239" s="144">
        <v>-149.4</v>
      </c>
      <c r="H239" s="144">
        <v>-19624.099999999999</v>
      </c>
      <c r="I239" s="144">
        <v>-24009.200000000001</v>
      </c>
      <c r="J239" s="144">
        <v>-51937</v>
      </c>
      <c r="K239" s="144">
        <v>-58863.6</v>
      </c>
      <c r="L239" s="144">
        <v>-33222.897499999999</v>
      </c>
      <c r="M239" s="144">
        <v>-7380.3600000000006</v>
      </c>
      <c r="N239" s="332">
        <f>SUM(MinskningarHöjningar[[#This Row],[Minskning på basis av incitament för kommunernas digitalisering (-1,82 €/inv)]:[Minskning av pensionsstödet (-2,47 €/inv)]])</f>
        <v>-223751.83749999997</v>
      </c>
      <c r="O239" s="316">
        <v>76854</v>
      </c>
      <c r="P239" s="41">
        <v>-78985.75758260861</v>
      </c>
      <c r="Q239" s="144">
        <v>268.92</v>
      </c>
      <c r="R239" s="144">
        <v>14510.314562153615</v>
      </c>
      <c r="S239" s="144">
        <v>478.08</v>
      </c>
      <c r="T239" s="144">
        <v>16191.099571885707</v>
      </c>
      <c r="U239" s="144">
        <v>8366.4</v>
      </c>
      <c r="V239" s="333">
        <f>SUM(MinskningarHöjningar[[#This Row],[Kompensation för arbetsmarknadsstöd (arbetsmarknadsstöd år 2006)]:[Höjning av statsandel på grund av corona enligt invånarantal (2,80 €/inv)]])</f>
        <v>37683.056551430709</v>
      </c>
      <c r="W239" s="331">
        <f>MinskningarHöjningar[[#This Row],[Höjningar sammanlagt]]+MinskningarHöjningar[[#This Row],[Minskningar sammanlagt]]</f>
        <v>-186068.78094856924</v>
      </c>
      <c r="X239" s="122"/>
    </row>
    <row r="240" spans="1:24" s="54" customFormat="1" x14ac:dyDescent="0.25">
      <c r="A240" s="307">
        <v>753</v>
      </c>
      <c r="B240" s="38" t="s">
        <v>364</v>
      </c>
      <c r="C240" s="144">
        <v>-38529.4</v>
      </c>
      <c r="D240" s="144">
        <v>-38529.4</v>
      </c>
      <c r="E240" s="144">
        <v>-38529.4</v>
      </c>
      <c r="F240" s="144">
        <v>-86796.999999999985</v>
      </c>
      <c r="G240" s="144">
        <v>-1058.5</v>
      </c>
      <c r="H240" s="144">
        <v>-128156.09999999999</v>
      </c>
      <c r="I240" s="144">
        <v>-156793.19999999998</v>
      </c>
      <c r="J240" s="144">
        <v>-339177</v>
      </c>
      <c r="K240" s="144">
        <v>-417049</v>
      </c>
      <c r="L240" s="144">
        <v>-693145.03154999996</v>
      </c>
      <c r="M240" s="144">
        <v>-52289.9</v>
      </c>
      <c r="N240" s="332">
        <f>SUM(MinskningarHöjningar[[#This Row],[Minskning på basis av incitament för kommunernas digitalisering (-1,82 €/inv)]:[Minskning av pensionsstödet (-2,47 €/inv)]])</f>
        <v>-1990053.9315499999</v>
      </c>
      <c r="O240" s="316">
        <v>-139882</v>
      </c>
      <c r="P240" s="41">
        <v>338261.93236998096</v>
      </c>
      <c r="Q240" s="144">
        <v>1905.3</v>
      </c>
      <c r="R240" s="144">
        <v>-50851.512310558566</v>
      </c>
      <c r="S240" s="144">
        <v>3387.2000000000003</v>
      </c>
      <c r="T240" s="144">
        <v>140511.89033848859</v>
      </c>
      <c r="U240" s="144">
        <v>59275.999999999993</v>
      </c>
      <c r="V240" s="333">
        <f>SUM(MinskningarHöjningar[[#This Row],[Kompensation för arbetsmarknadsstöd (arbetsmarknadsstöd år 2006)]:[Höjning av statsandel på grund av corona enligt invånarantal (2,80 €/inv)]])</f>
        <v>352608.810397911</v>
      </c>
      <c r="W240" s="331">
        <f>MinskningarHöjningar[[#This Row],[Höjningar sammanlagt]]+MinskningarHöjningar[[#This Row],[Minskningar sammanlagt]]</f>
        <v>-1637445.121152089</v>
      </c>
      <c r="X240" s="122"/>
    </row>
    <row r="241" spans="1:24" s="54" customFormat="1" x14ac:dyDescent="0.25">
      <c r="A241" s="307">
        <v>755</v>
      </c>
      <c r="B241" s="38" t="s">
        <v>365</v>
      </c>
      <c r="C241" s="144">
        <v>-11183.9</v>
      </c>
      <c r="D241" s="144">
        <v>-11183.9</v>
      </c>
      <c r="E241" s="144">
        <v>-11183.9</v>
      </c>
      <c r="F241" s="144">
        <v>-25194.499999999996</v>
      </c>
      <c r="G241" s="144">
        <v>-307.25</v>
      </c>
      <c r="H241" s="144">
        <v>-38781.259999999995</v>
      </c>
      <c r="I241" s="144">
        <v>-47447.119999999995</v>
      </c>
      <c r="J241" s="144">
        <v>-102638.2</v>
      </c>
      <c r="K241" s="144">
        <v>-121056.5</v>
      </c>
      <c r="L241" s="144">
        <v>-217240.1925</v>
      </c>
      <c r="M241" s="144">
        <v>-15178.150000000001</v>
      </c>
      <c r="N241" s="332">
        <f>SUM(MinskningarHöjningar[[#This Row],[Minskning på basis av incitament för kommunernas digitalisering (-1,82 €/inv)]:[Minskning av pensionsstödet (-2,47 €/inv)]])</f>
        <v>-601394.87249999994</v>
      </c>
      <c r="O241" s="316">
        <v>25135</v>
      </c>
      <c r="P241" s="41">
        <v>113029.24575293995</v>
      </c>
      <c r="Q241" s="144">
        <v>553.04999999999995</v>
      </c>
      <c r="R241" s="144">
        <v>18712.85390120282</v>
      </c>
      <c r="S241" s="144">
        <v>983.2</v>
      </c>
      <c r="T241" s="144">
        <v>42375.945863654008</v>
      </c>
      <c r="U241" s="144">
        <v>17206</v>
      </c>
      <c r="V241" s="333">
        <f>SUM(MinskningarHöjningar[[#This Row],[Kompensation för arbetsmarknadsstöd (arbetsmarknadsstöd år 2006)]:[Höjning av statsandel på grund av corona enligt invånarantal (2,80 €/inv)]])</f>
        <v>217995.29551779677</v>
      </c>
      <c r="W241" s="331">
        <f>MinskningarHöjningar[[#This Row],[Höjningar sammanlagt]]+MinskningarHöjningar[[#This Row],[Minskningar sammanlagt]]</f>
        <v>-383399.57698220317</v>
      </c>
      <c r="X241" s="122"/>
    </row>
    <row r="242" spans="1:24" s="54" customFormat="1" x14ac:dyDescent="0.25">
      <c r="A242" s="307">
        <v>758</v>
      </c>
      <c r="B242" s="38" t="s">
        <v>166</v>
      </c>
      <c r="C242" s="144">
        <v>-15111.460000000001</v>
      </c>
      <c r="D242" s="144">
        <v>-15111.460000000001</v>
      </c>
      <c r="E242" s="144">
        <v>-15111.460000000001</v>
      </c>
      <c r="F242" s="144">
        <v>-34042.299999999996</v>
      </c>
      <c r="G242" s="144">
        <v>-415.15000000000003</v>
      </c>
      <c r="H242" s="144">
        <v>-53918.95</v>
      </c>
      <c r="I242" s="144">
        <v>-65967.399999999994</v>
      </c>
      <c r="J242" s="144">
        <v>-142701.5</v>
      </c>
      <c r="K242" s="144">
        <v>-163569.1</v>
      </c>
      <c r="L242" s="144">
        <v>-224550.60949999999</v>
      </c>
      <c r="M242" s="144">
        <v>-20508.41</v>
      </c>
      <c r="N242" s="332">
        <f>SUM(MinskningarHöjningar[[#This Row],[Minskning på basis av incitament för kommunernas digitalisering (-1,82 €/inv)]:[Minskning av pensionsstödet (-2,47 €/inv)]])</f>
        <v>-751007.79949999996</v>
      </c>
      <c r="O242" s="316">
        <v>420189</v>
      </c>
      <c r="P242" s="41">
        <v>-287297.22515443712</v>
      </c>
      <c r="Q242" s="144">
        <v>747.27</v>
      </c>
      <c r="R242" s="144">
        <v>-20262.454190634002</v>
      </c>
      <c r="S242" s="144">
        <v>1328.48</v>
      </c>
      <c r="T242" s="144">
        <v>44501.127952915063</v>
      </c>
      <c r="U242" s="144">
        <v>23248.399999999998</v>
      </c>
      <c r="V242" s="333">
        <f>SUM(MinskningarHöjningar[[#This Row],[Kompensation för arbetsmarknadsstöd (arbetsmarknadsstöd år 2006)]:[Höjning av statsandel på grund av corona enligt invånarantal (2,80 €/inv)]])</f>
        <v>182454.59860784392</v>
      </c>
      <c r="W242" s="331">
        <f>MinskningarHöjningar[[#This Row],[Höjningar sammanlagt]]+MinskningarHöjningar[[#This Row],[Minskningar sammanlagt]]</f>
        <v>-568553.20089215599</v>
      </c>
      <c r="X242" s="122"/>
    </row>
    <row r="243" spans="1:24" s="54" customFormat="1" x14ac:dyDescent="0.25">
      <c r="A243" s="307">
        <v>759</v>
      </c>
      <c r="B243" s="38" t="s">
        <v>167</v>
      </c>
      <c r="C243" s="144">
        <v>-3734.6400000000003</v>
      </c>
      <c r="D243" s="144">
        <v>-3734.6400000000003</v>
      </c>
      <c r="E243" s="144">
        <v>-3734.6400000000003</v>
      </c>
      <c r="F243" s="144">
        <v>-8413.1999999999989</v>
      </c>
      <c r="G243" s="144">
        <v>-102.60000000000001</v>
      </c>
      <c r="H243" s="144">
        <v>-13339.339999999998</v>
      </c>
      <c r="I243" s="144">
        <v>-16320.08</v>
      </c>
      <c r="J243" s="144">
        <v>-35303.799999999996</v>
      </c>
      <c r="K243" s="144">
        <v>-40424.400000000001</v>
      </c>
      <c r="L243" s="144">
        <v>-58068.19</v>
      </c>
      <c r="M243" s="144">
        <v>-5068.4400000000005</v>
      </c>
      <c r="N243" s="332">
        <f>SUM(MinskningarHöjningar[[#This Row],[Minskning på basis av incitament för kommunernas digitalisering (-1,82 €/inv)]:[Minskning av pensionsstödet (-2,47 €/inv)]])</f>
        <v>-188243.97</v>
      </c>
      <c r="O243" s="316">
        <v>12453</v>
      </c>
      <c r="P243" s="41">
        <v>-12221.498183485121</v>
      </c>
      <c r="Q243" s="144">
        <v>184.68</v>
      </c>
      <c r="R243" s="144">
        <v>-1714.6542465534949</v>
      </c>
      <c r="S243" s="144">
        <v>328.32</v>
      </c>
      <c r="T243" s="144">
        <v>7635.5521643323727</v>
      </c>
      <c r="U243" s="144">
        <v>5745.5999999999995</v>
      </c>
      <c r="V243" s="333">
        <f>SUM(MinskningarHöjningar[[#This Row],[Kompensation för arbetsmarknadsstöd (arbetsmarknadsstöd år 2006)]:[Höjning av statsandel på grund av corona enligt invånarantal (2,80 €/inv)]])</f>
        <v>12410.999734293757</v>
      </c>
      <c r="W243" s="331">
        <f>MinskningarHöjningar[[#This Row],[Höjningar sammanlagt]]+MinskningarHöjningar[[#This Row],[Minskningar sammanlagt]]</f>
        <v>-175832.97026570624</v>
      </c>
      <c r="X243" s="122"/>
    </row>
    <row r="244" spans="1:24" s="54" customFormat="1" x14ac:dyDescent="0.25">
      <c r="A244" s="307">
        <v>761</v>
      </c>
      <c r="B244" s="38" t="s">
        <v>168</v>
      </c>
      <c r="C244" s="144">
        <v>-15854.02</v>
      </c>
      <c r="D244" s="144">
        <v>-15854.02</v>
      </c>
      <c r="E244" s="144">
        <v>-15854.02</v>
      </c>
      <c r="F244" s="144">
        <v>-35715.1</v>
      </c>
      <c r="G244" s="144">
        <v>-435.55</v>
      </c>
      <c r="H244" s="144">
        <v>-56278.89</v>
      </c>
      <c r="I244" s="144">
        <v>-68854.679999999993</v>
      </c>
      <c r="J244" s="144">
        <v>-148947.29999999999</v>
      </c>
      <c r="K244" s="144">
        <v>-171606.69999999998</v>
      </c>
      <c r="L244" s="144">
        <v>-251484.23499999999</v>
      </c>
      <c r="M244" s="144">
        <v>-21516.170000000002</v>
      </c>
      <c r="N244" s="332">
        <f>SUM(MinskningarHöjningar[[#This Row],[Minskning på basis av incitament för kommunernas digitalisering (-1,82 €/inv)]:[Minskning av pensionsstödet (-2,47 €/inv)]])</f>
        <v>-802400.68499999994</v>
      </c>
      <c r="O244" s="316">
        <v>-61765</v>
      </c>
      <c r="P244" s="41">
        <v>273763.03432429582</v>
      </c>
      <c r="Q244" s="144">
        <v>783.99</v>
      </c>
      <c r="R244" s="144">
        <v>38569.498670709028</v>
      </c>
      <c r="S244" s="144">
        <v>1393.76</v>
      </c>
      <c r="T244" s="144">
        <v>39449.538214428438</v>
      </c>
      <c r="U244" s="144">
        <v>24390.799999999999</v>
      </c>
      <c r="V244" s="333">
        <f>SUM(MinskningarHöjningar[[#This Row],[Kompensation för arbetsmarknadsstöd (arbetsmarknadsstöd år 2006)]:[Höjning av statsandel på grund av corona enligt invånarantal (2,80 €/inv)]])</f>
        <v>316585.62120943324</v>
      </c>
      <c r="W244" s="331">
        <f>MinskningarHöjningar[[#This Row],[Höjningar sammanlagt]]+MinskningarHöjningar[[#This Row],[Minskningar sammanlagt]]</f>
        <v>-485815.0637905667</v>
      </c>
      <c r="X244" s="122"/>
    </row>
    <row r="245" spans="1:24" s="54" customFormat="1" x14ac:dyDescent="0.25">
      <c r="A245" s="307">
        <v>762</v>
      </c>
      <c r="B245" s="38" t="s">
        <v>169</v>
      </c>
      <c r="C245" s="144">
        <v>-7092.54</v>
      </c>
      <c r="D245" s="144">
        <v>-7092.54</v>
      </c>
      <c r="E245" s="144">
        <v>-7092.54</v>
      </c>
      <c r="F245" s="144">
        <v>-15977.699999999999</v>
      </c>
      <c r="G245" s="144">
        <v>-194.85000000000002</v>
      </c>
      <c r="H245" s="144">
        <v>-25713.25</v>
      </c>
      <c r="I245" s="144">
        <v>-31459</v>
      </c>
      <c r="J245" s="144">
        <v>-68052.5</v>
      </c>
      <c r="K245" s="144">
        <v>-76770.899999999994</v>
      </c>
      <c r="L245" s="144">
        <v>-99884.11</v>
      </c>
      <c r="M245" s="144">
        <v>-9625.59</v>
      </c>
      <c r="N245" s="332">
        <f>SUM(MinskningarHöjningar[[#This Row],[Minskning på basis av incitament för kommunernas digitalisering (-1,82 €/inv)]:[Minskning av pensionsstödet (-2,47 €/inv)]])</f>
        <v>-348955.52</v>
      </c>
      <c r="O245" s="316">
        <v>204685</v>
      </c>
      <c r="P245" s="41">
        <v>17535.917514123023</v>
      </c>
      <c r="Q245" s="144">
        <v>350.72999999999996</v>
      </c>
      <c r="R245" s="144">
        <v>2934.3824224748241</v>
      </c>
      <c r="S245" s="144">
        <v>623.52</v>
      </c>
      <c r="T245" s="144">
        <v>15664.748638010624</v>
      </c>
      <c r="U245" s="144">
        <v>10911.599999999999</v>
      </c>
      <c r="V245" s="333">
        <f>SUM(MinskningarHöjningar[[#This Row],[Kompensation för arbetsmarknadsstöd (arbetsmarknadsstöd år 2006)]:[Höjning av statsandel på grund av corona enligt invånarantal (2,80 €/inv)]])</f>
        <v>252705.89857460847</v>
      </c>
      <c r="W245" s="331">
        <f>MinskningarHöjningar[[#This Row],[Höjningar sammanlagt]]+MinskningarHöjningar[[#This Row],[Minskningar sammanlagt]]</f>
        <v>-96249.621425391553</v>
      </c>
      <c r="X245" s="122"/>
    </row>
    <row r="246" spans="1:24" s="54" customFormat="1" x14ac:dyDescent="0.25">
      <c r="A246" s="307">
        <v>765</v>
      </c>
      <c r="B246" s="38" t="s">
        <v>170</v>
      </c>
      <c r="C246" s="144">
        <v>-18811.52</v>
      </c>
      <c r="D246" s="144">
        <v>-18811.52</v>
      </c>
      <c r="E246" s="144">
        <v>-18811.52</v>
      </c>
      <c r="F246" s="144">
        <v>-42377.599999999999</v>
      </c>
      <c r="G246" s="144">
        <v>-516.80000000000007</v>
      </c>
      <c r="H246" s="144">
        <v>-65769.12999999999</v>
      </c>
      <c r="I246" s="144">
        <v>-80465.56</v>
      </c>
      <c r="J246" s="144">
        <v>-174064.1</v>
      </c>
      <c r="K246" s="144">
        <v>-203619.19999999998</v>
      </c>
      <c r="L246" s="144">
        <v>-246551.535</v>
      </c>
      <c r="M246" s="144">
        <v>-25529.920000000002</v>
      </c>
      <c r="N246" s="332">
        <f>SUM(MinskningarHöjningar[[#This Row],[Minskning på basis av incitament för kommunernas digitalisering (-1,82 €/inv)]:[Minskning av pensionsstödet (-2,47 €/inv)]])</f>
        <v>-895328.40500000003</v>
      </c>
      <c r="O246" s="316">
        <v>96374</v>
      </c>
      <c r="P246" s="41">
        <v>231609.68106403947</v>
      </c>
      <c r="Q246" s="144">
        <v>930.24</v>
      </c>
      <c r="R246" s="144">
        <v>-40649.815587011093</v>
      </c>
      <c r="S246" s="144">
        <v>1653.76</v>
      </c>
      <c r="T246" s="144">
        <v>48438.980452422853</v>
      </c>
      <c r="U246" s="144">
        <v>28940.799999999999</v>
      </c>
      <c r="V246" s="333">
        <f>SUM(MinskningarHöjningar[[#This Row],[Kompensation för arbetsmarknadsstöd (arbetsmarknadsstöd år 2006)]:[Höjning av statsandel på grund av corona enligt invånarantal (2,80 €/inv)]])</f>
        <v>367297.64592945122</v>
      </c>
      <c r="W246" s="331">
        <f>MinskningarHöjningar[[#This Row],[Höjningar sammanlagt]]+MinskningarHöjningar[[#This Row],[Minskningar sammanlagt]]</f>
        <v>-528030.75907054881</v>
      </c>
      <c r="X246" s="122"/>
    </row>
    <row r="247" spans="1:24" s="54" customFormat="1" x14ac:dyDescent="0.25">
      <c r="A247" s="307">
        <v>768</v>
      </c>
      <c r="B247" s="38" t="s">
        <v>171</v>
      </c>
      <c r="C247" s="144">
        <v>-4535.4400000000005</v>
      </c>
      <c r="D247" s="144">
        <v>-4535.4400000000005</v>
      </c>
      <c r="E247" s="144">
        <v>-4535.4400000000005</v>
      </c>
      <c r="F247" s="144">
        <v>-10217.199999999999</v>
      </c>
      <c r="G247" s="144">
        <v>-124.60000000000001</v>
      </c>
      <c r="H247" s="144">
        <v>-16330.279999999999</v>
      </c>
      <c r="I247" s="144">
        <v>-19979.36</v>
      </c>
      <c r="J247" s="144">
        <v>-43219.6</v>
      </c>
      <c r="K247" s="144">
        <v>-49092.4</v>
      </c>
      <c r="L247" s="144">
        <v>-98746.7</v>
      </c>
      <c r="M247" s="144">
        <v>-6155.2400000000007</v>
      </c>
      <c r="N247" s="332">
        <f>SUM(MinskningarHöjningar[[#This Row],[Minskning på basis av incitament för kommunernas digitalisering (-1,82 €/inv)]:[Minskning av pensionsstödet (-2,47 €/inv)]])</f>
        <v>-257471.69999999995</v>
      </c>
      <c r="O247" s="316">
        <v>41103</v>
      </c>
      <c r="P247" s="41">
        <v>295311.22328036837</v>
      </c>
      <c r="Q247" s="144">
        <v>224.28</v>
      </c>
      <c r="R247" s="144">
        <v>-13992.294629759628</v>
      </c>
      <c r="S247" s="144">
        <v>398.72</v>
      </c>
      <c r="T247" s="144">
        <v>9896.808829663596</v>
      </c>
      <c r="U247" s="144">
        <v>6977.5999999999995</v>
      </c>
      <c r="V247" s="333">
        <f>SUM(MinskningarHöjningar[[#This Row],[Kompensation för arbetsmarknadsstöd (arbetsmarknadsstöd år 2006)]:[Höjning av statsandel på grund av corona enligt invånarantal (2,80 €/inv)]])</f>
        <v>339919.33748027234</v>
      </c>
      <c r="W247" s="331">
        <f>MinskningarHöjningar[[#This Row],[Höjningar sammanlagt]]+MinskningarHöjningar[[#This Row],[Minskningar sammanlagt]]</f>
        <v>82447.637480272388</v>
      </c>
      <c r="X247" s="122"/>
    </row>
    <row r="248" spans="1:24" s="54" customFormat="1" x14ac:dyDescent="0.25">
      <c r="A248" s="307">
        <v>777</v>
      </c>
      <c r="B248" s="38" t="s">
        <v>172</v>
      </c>
      <c r="C248" s="144">
        <v>-14063.140000000001</v>
      </c>
      <c r="D248" s="144">
        <v>-14063.140000000001</v>
      </c>
      <c r="E248" s="144">
        <v>-14063.140000000001</v>
      </c>
      <c r="F248" s="144">
        <v>-31680.699999999997</v>
      </c>
      <c r="G248" s="144">
        <v>-386.35</v>
      </c>
      <c r="H248" s="144">
        <v>-50801.81</v>
      </c>
      <c r="I248" s="144">
        <v>-62153.72</v>
      </c>
      <c r="J248" s="144">
        <v>-134451.69999999998</v>
      </c>
      <c r="K248" s="144">
        <v>-152221.9</v>
      </c>
      <c r="L248" s="144">
        <v>-216550.56625</v>
      </c>
      <c r="M248" s="144">
        <v>-19085.690000000002</v>
      </c>
      <c r="N248" s="332">
        <f>SUM(MinskningarHöjningar[[#This Row],[Minskning på basis av incitament för kommunernas digitalisering (-1,82 €/inv)]:[Minskning av pensionsstödet (-2,47 €/inv)]])</f>
        <v>-709521.85624999995</v>
      </c>
      <c r="O248" s="316">
        <v>441756</v>
      </c>
      <c r="P248" s="41">
        <v>227788.47878620028</v>
      </c>
      <c r="Q248" s="144">
        <v>695.43</v>
      </c>
      <c r="R248" s="144">
        <v>-76791.239686159504</v>
      </c>
      <c r="S248" s="144">
        <v>1236.32</v>
      </c>
      <c r="T248" s="144">
        <v>34158.431896307215</v>
      </c>
      <c r="U248" s="144">
        <v>21635.599999999999</v>
      </c>
      <c r="V248" s="333">
        <f>SUM(MinskningarHöjningar[[#This Row],[Kompensation för arbetsmarknadsstöd (arbetsmarknadsstöd år 2006)]:[Höjning av statsandel på grund av corona enligt invånarantal (2,80 €/inv)]])</f>
        <v>650479.02099634788</v>
      </c>
      <c r="W248" s="331">
        <f>MinskningarHöjningar[[#This Row],[Höjningar sammanlagt]]+MinskningarHöjningar[[#This Row],[Minskningar sammanlagt]]</f>
        <v>-59042.835253652069</v>
      </c>
      <c r="X248" s="122"/>
    </row>
    <row r="249" spans="1:24" s="54" customFormat="1" x14ac:dyDescent="0.25">
      <c r="A249" s="307">
        <v>778</v>
      </c>
      <c r="B249" s="38" t="s">
        <v>173</v>
      </c>
      <c r="C249" s="144">
        <v>-12856.48</v>
      </c>
      <c r="D249" s="144">
        <v>-12856.48</v>
      </c>
      <c r="E249" s="144">
        <v>-12856.48</v>
      </c>
      <c r="F249" s="144">
        <v>-28962.399999999998</v>
      </c>
      <c r="G249" s="144">
        <v>-353.20000000000005</v>
      </c>
      <c r="H249" s="144">
        <v>-45848.46</v>
      </c>
      <c r="I249" s="144">
        <v>-56093.52</v>
      </c>
      <c r="J249" s="144">
        <v>-121342.2</v>
      </c>
      <c r="K249" s="144">
        <v>-139160.79999999999</v>
      </c>
      <c r="L249" s="144">
        <v>-378792.46685000003</v>
      </c>
      <c r="M249" s="144">
        <v>-17448.080000000002</v>
      </c>
      <c r="N249" s="332">
        <f>SUM(MinskningarHöjningar[[#This Row],[Minskning på basis av incitament för kommunernas digitalisering (-1,82 €/inv)]:[Minskning av pensionsstödet (-2,47 €/inv)]])</f>
        <v>-826570.56684999994</v>
      </c>
      <c r="O249" s="316">
        <v>162668</v>
      </c>
      <c r="P249" s="41">
        <v>90136.783640541136</v>
      </c>
      <c r="Q249" s="144">
        <v>635.76</v>
      </c>
      <c r="R249" s="144">
        <v>-9212.6864280815062</v>
      </c>
      <c r="S249" s="144">
        <v>1130.24</v>
      </c>
      <c r="T249" s="144">
        <v>32375.999935045882</v>
      </c>
      <c r="U249" s="144">
        <v>19779.199999999997</v>
      </c>
      <c r="V249" s="333">
        <f>SUM(MinskningarHöjningar[[#This Row],[Kompensation för arbetsmarknadsstöd (arbetsmarknadsstöd år 2006)]:[Höjning av statsandel på grund av corona enligt invånarantal (2,80 €/inv)]])</f>
        <v>297513.29714750551</v>
      </c>
      <c r="W249" s="331">
        <f>MinskningarHöjningar[[#This Row],[Höjningar sammanlagt]]+MinskningarHöjningar[[#This Row],[Minskningar sammanlagt]]</f>
        <v>-529057.26970249438</v>
      </c>
      <c r="X249" s="122"/>
    </row>
    <row r="250" spans="1:24" s="54" customFormat="1" x14ac:dyDescent="0.25">
      <c r="A250" s="307">
        <v>781</v>
      </c>
      <c r="B250" s="38" t="s">
        <v>174</v>
      </c>
      <c r="C250" s="144">
        <v>-6655.74</v>
      </c>
      <c r="D250" s="144">
        <v>-6655.74</v>
      </c>
      <c r="E250" s="144">
        <v>-6655.74</v>
      </c>
      <c r="F250" s="144">
        <v>-14993.699999999999</v>
      </c>
      <c r="G250" s="144">
        <v>-182.85000000000002</v>
      </c>
      <c r="H250" s="144">
        <v>-24350.289999999997</v>
      </c>
      <c r="I250" s="144">
        <v>-29791.48</v>
      </c>
      <c r="J250" s="144">
        <v>-64445.299999999996</v>
      </c>
      <c r="K250" s="144">
        <v>-72042.899999999994</v>
      </c>
      <c r="L250" s="144">
        <v>-111948.295</v>
      </c>
      <c r="M250" s="144">
        <v>-9032.7900000000009</v>
      </c>
      <c r="N250" s="332">
        <f>SUM(MinskningarHöjningar[[#This Row],[Minskning på basis av incitament för kommunernas digitalisering (-1,82 €/inv)]:[Minskning av pensionsstödet (-2,47 €/inv)]])</f>
        <v>-346754.82499999995</v>
      </c>
      <c r="O250" s="316">
        <v>-24046</v>
      </c>
      <c r="P250" s="41">
        <v>145472.55402242765</v>
      </c>
      <c r="Q250" s="144">
        <v>329.13</v>
      </c>
      <c r="R250" s="144">
        <v>-10332.11287490934</v>
      </c>
      <c r="S250" s="144">
        <v>585.12</v>
      </c>
      <c r="T250" s="144">
        <v>13500.24785350797</v>
      </c>
      <c r="U250" s="144">
        <v>10239.599999999999</v>
      </c>
      <c r="V250" s="333">
        <f>SUM(MinskningarHöjningar[[#This Row],[Kompensation för arbetsmarknadsstöd (arbetsmarknadsstöd år 2006)]:[Höjning av statsandel på grund av corona enligt invånarantal (2,80 €/inv)]])</f>
        <v>135748.53900102628</v>
      </c>
      <c r="W250" s="331">
        <f>MinskningarHöjningar[[#This Row],[Höjningar sammanlagt]]+MinskningarHöjningar[[#This Row],[Minskningar sammanlagt]]</f>
        <v>-211006.28599897368</v>
      </c>
      <c r="X250" s="122"/>
    </row>
    <row r="251" spans="1:24" s="54" customFormat="1" x14ac:dyDescent="0.25">
      <c r="A251" s="307">
        <v>783</v>
      </c>
      <c r="B251" s="38" t="s">
        <v>175</v>
      </c>
      <c r="C251" s="144">
        <v>-12232.220000000001</v>
      </c>
      <c r="D251" s="144">
        <v>-12232.220000000001</v>
      </c>
      <c r="E251" s="144">
        <v>-12232.220000000001</v>
      </c>
      <c r="F251" s="144">
        <v>-27556.1</v>
      </c>
      <c r="G251" s="144">
        <v>-336.05</v>
      </c>
      <c r="H251" s="144">
        <v>-43557.93</v>
      </c>
      <c r="I251" s="144">
        <v>-53291.159999999996</v>
      </c>
      <c r="J251" s="144">
        <v>-115280.09999999999</v>
      </c>
      <c r="K251" s="144">
        <v>-132403.69999999998</v>
      </c>
      <c r="L251" s="144">
        <v>-161004.5</v>
      </c>
      <c r="M251" s="144">
        <v>-16600.870000000003</v>
      </c>
      <c r="N251" s="332">
        <f>SUM(MinskningarHöjningar[[#This Row],[Minskning på basis av incitament för kommunernas digitalisering (-1,82 €/inv)]:[Minskning av pensionsstödet (-2,47 €/inv)]])</f>
        <v>-586727.06999999995</v>
      </c>
      <c r="O251" s="316">
        <v>47465</v>
      </c>
      <c r="P251" s="41">
        <v>-178525.3878174806</v>
      </c>
      <c r="Q251" s="144">
        <v>604.89</v>
      </c>
      <c r="R251" s="144">
        <v>-52941.95392537101</v>
      </c>
      <c r="S251" s="144">
        <v>1075.3600000000001</v>
      </c>
      <c r="T251" s="144">
        <v>38559.092273526541</v>
      </c>
      <c r="U251" s="144">
        <v>18818.8</v>
      </c>
      <c r="V251" s="333">
        <f>SUM(MinskningarHöjningar[[#This Row],[Kompensation för arbetsmarknadsstöd (arbetsmarknadsstöd år 2006)]:[Höjning av statsandel på grund av corona enligt invånarantal (2,80 €/inv)]])</f>
        <v>-124944.19946932509</v>
      </c>
      <c r="W251" s="331">
        <f>MinskningarHöjningar[[#This Row],[Höjningar sammanlagt]]+MinskningarHöjningar[[#This Row],[Minskningar sammanlagt]]</f>
        <v>-711671.26946932508</v>
      </c>
      <c r="X251" s="122"/>
    </row>
    <row r="252" spans="1:24" s="114" customFormat="1" x14ac:dyDescent="0.25">
      <c r="A252" s="303">
        <v>785</v>
      </c>
      <c r="B252" s="38" t="s">
        <v>176</v>
      </c>
      <c r="C252" s="144">
        <v>-5081.4400000000005</v>
      </c>
      <c r="D252" s="144">
        <v>-5081.4400000000005</v>
      </c>
      <c r="E252" s="144">
        <v>-5081.4400000000005</v>
      </c>
      <c r="F252" s="144">
        <v>-11447.199999999999</v>
      </c>
      <c r="G252" s="144">
        <v>-139.6</v>
      </c>
      <c r="H252" s="144">
        <v>-18557.71</v>
      </c>
      <c r="I252" s="144">
        <v>-22704.52</v>
      </c>
      <c r="J252" s="144">
        <v>-49114.7</v>
      </c>
      <c r="K252" s="144">
        <v>-55002.400000000001</v>
      </c>
      <c r="L252" s="144">
        <v>-101328.565</v>
      </c>
      <c r="M252" s="144">
        <v>-6896.2400000000007</v>
      </c>
      <c r="N252" s="332">
        <f>SUM(MinskningarHöjningar[[#This Row],[Minskning på basis av incitament för kommunernas digitalisering (-1,82 €/inv)]:[Minskning av pensionsstödet (-2,47 €/inv)]])</f>
        <v>-280435.255</v>
      </c>
      <c r="O252" s="316">
        <v>87467</v>
      </c>
      <c r="P252" s="316">
        <v>-70951.239536225796</v>
      </c>
      <c r="Q252" s="144">
        <v>251.28</v>
      </c>
      <c r="R252" s="144">
        <v>703.88111115029096</v>
      </c>
      <c r="S252" s="144">
        <v>446.72</v>
      </c>
      <c r="T252" s="144">
        <v>12168.77449195004</v>
      </c>
      <c r="U252" s="144">
        <v>7817.5999999999995</v>
      </c>
      <c r="V252" s="333">
        <f>SUM(MinskningarHöjningar[[#This Row],[Kompensation för arbetsmarknadsstöd (arbetsmarknadsstöd år 2006)]:[Höjning av statsandel på grund av corona enligt invånarantal (2,80 €/inv)]])</f>
        <v>37904.016066874538</v>
      </c>
      <c r="W252" s="331">
        <f>MinskningarHöjningar[[#This Row],[Höjningar sammanlagt]]+MinskningarHöjningar[[#This Row],[Minskningar sammanlagt]]</f>
        <v>-242531.23893312545</v>
      </c>
      <c r="X252" s="70"/>
    </row>
    <row r="253" spans="1:24" s="54" customFormat="1" x14ac:dyDescent="0.25">
      <c r="A253" s="307">
        <v>790</v>
      </c>
      <c r="B253" s="38" t="s">
        <v>177</v>
      </c>
      <c r="C253" s="144">
        <v>-44184.14</v>
      </c>
      <c r="D253" s="144">
        <v>-44184.14</v>
      </c>
      <c r="E253" s="144">
        <v>-44184.14</v>
      </c>
      <c r="F253" s="144">
        <v>-99535.7</v>
      </c>
      <c r="G253" s="144">
        <v>-1213.8500000000001</v>
      </c>
      <c r="H253" s="144">
        <v>-156614.19999999998</v>
      </c>
      <c r="I253" s="144">
        <v>-191610.4</v>
      </c>
      <c r="J253" s="144">
        <v>-414494</v>
      </c>
      <c r="K253" s="144">
        <v>-478256.89999999997</v>
      </c>
      <c r="L253" s="144">
        <v>-1267377.1775</v>
      </c>
      <c r="M253" s="144">
        <v>-59964.19</v>
      </c>
      <c r="N253" s="332">
        <f>SUM(MinskningarHöjningar[[#This Row],[Minskning på basis av incitament för kommunernas digitalisering (-1,82 €/inv)]:[Minskning av pensionsstödet (-2,47 €/inv)]])</f>
        <v>-2801618.8374999999</v>
      </c>
      <c r="O253" s="316">
        <v>109921</v>
      </c>
      <c r="P253" s="41">
        <v>314590.41631800542</v>
      </c>
      <c r="Q253" s="144">
        <v>2184.9299999999998</v>
      </c>
      <c r="R253" s="144">
        <v>-47501.405130185012</v>
      </c>
      <c r="S253" s="144">
        <v>3884.32</v>
      </c>
      <c r="T253" s="144">
        <v>114418.88256273542</v>
      </c>
      <c r="U253" s="144">
        <v>67975.599999999991</v>
      </c>
      <c r="V253" s="333">
        <f>SUM(MinskningarHöjningar[[#This Row],[Kompensation för arbetsmarknadsstöd (arbetsmarknadsstöd år 2006)]:[Höjning av statsandel på grund av corona enligt invånarantal (2,80 €/inv)]])</f>
        <v>565473.74375055579</v>
      </c>
      <c r="W253" s="331">
        <f>MinskningarHöjningar[[#This Row],[Höjningar sammanlagt]]+MinskningarHöjningar[[#This Row],[Minskningar sammanlagt]]</f>
        <v>-2236145.093749444</v>
      </c>
      <c r="X253" s="122"/>
    </row>
    <row r="254" spans="1:24" s="54" customFormat="1" x14ac:dyDescent="0.25">
      <c r="A254" s="307">
        <v>791</v>
      </c>
      <c r="B254" s="38" t="s">
        <v>178</v>
      </c>
      <c r="C254" s="144">
        <v>-9520.42</v>
      </c>
      <c r="D254" s="144">
        <v>-9520.42</v>
      </c>
      <c r="E254" s="144">
        <v>-9520.42</v>
      </c>
      <c r="F254" s="144">
        <v>-21447.1</v>
      </c>
      <c r="G254" s="144">
        <v>-261.55</v>
      </c>
      <c r="H254" s="144">
        <v>-34370.57</v>
      </c>
      <c r="I254" s="144">
        <v>-42050.84</v>
      </c>
      <c r="J254" s="144">
        <v>-90964.9</v>
      </c>
      <c r="K254" s="144">
        <v>-103050.7</v>
      </c>
      <c r="L254" s="144">
        <v>-92367.304999999993</v>
      </c>
      <c r="M254" s="144">
        <v>-12920.570000000002</v>
      </c>
      <c r="N254" s="332">
        <f>SUM(MinskningarHöjningar[[#This Row],[Minskning på basis av incitament för kommunernas digitalisering (-1,82 €/inv)]:[Minskning av pensionsstödet (-2,47 €/inv)]])</f>
        <v>-425994.79499999998</v>
      </c>
      <c r="O254" s="316">
        <v>-21214</v>
      </c>
      <c r="P254" s="41">
        <v>-166306.19408746436</v>
      </c>
      <c r="Q254" s="144">
        <v>470.78999999999996</v>
      </c>
      <c r="R254" s="144">
        <v>10727.83596246325</v>
      </c>
      <c r="S254" s="144">
        <v>836.96</v>
      </c>
      <c r="T254" s="144">
        <v>21275.328105421358</v>
      </c>
      <c r="U254" s="144">
        <v>14646.8</v>
      </c>
      <c r="V254" s="333">
        <f>SUM(MinskningarHöjningar[[#This Row],[Kompensation för arbetsmarknadsstöd (arbetsmarknadsstöd år 2006)]:[Höjning av statsandel på grund av corona enligt invånarantal (2,80 €/inv)]])</f>
        <v>-139562.48001957976</v>
      </c>
      <c r="W254" s="331">
        <f>MinskningarHöjningar[[#This Row],[Höjningar sammanlagt]]+MinskningarHöjningar[[#This Row],[Minskningar sammanlagt]]</f>
        <v>-565557.2750195798</v>
      </c>
      <c r="X254" s="122"/>
    </row>
    <row r="255" spans="1:24" s="54" customFormat="1" x14ac:dyDescent="0.25">
      <c r="A255" s="307">
        <v>831</v>
      </c>
      <c r="B255" s="38" t="s">
        <v>179</v>
      </c>
      <c r="C255" s="144">
        <v>-8501.2200000000012</v>
      </c>
      <c r="D255" s="144">
        <v>-8501.2200000000012</v>
      </c>
      <c r="E255" s="144">
        <v>-8501.2200000000012</v>
      </c>
      <c r="F255" s="144">
        <v>-19151.099999999999</v>
      </c>
      <c r="G255" s="144">
        <v>-233.55</v>
      </c>
      <c r="H255" s="144">
        <v>-30123.94</v>
      </c>
      <c r="I255" s="144">
        <v>-36855.279999999999</v>
      </c>
      <c r="J255" s="144">
        <v>-79725.8</v>
      </c>
      <c r="K255" s="144">
        <v>-92018.7</v>
      </c>
      <c r="L255" s="144">
        <v>-100861.535</v>
      </c>
      <c r="M255" s="144">
        <v>-11537.37</v>
      </c>
      <c r="N255" s="332">
        <f>SUM(MinskningarHöjningar[[#This Row],[Minskning på basis av incitament för kommunernas digitalisering (-1,82 €/inv)]:[Minskning av pensionsstödet (-2,47 €/inv)]])</f>
        <v>-396010.93500000006</v>
      </c>
      <c r="O255" s="316">
        <v>-95390</v>
      </c>
      <c r="P255" s="41">
        <v>49043.06950616464</v>
      </c>
      <c r="Q255" s="144">
        <v>420.39</v>
      </c>
      <c r="R255" s="144">
        <v>13756.608089920519</v>
      </c>
      <c r="S255" s="144">
        <v>747.36</v>
      </c>
      <c r="T255" s="144">
        <v>27465.843938014492</v>
      </c>
      <c r="U255" s="144">
        <v>13078.8</v>
      </c>
      <c r="V255" s="333">
        <f>SUM(MinskningarHöjningar[[#This Row],[Kompensation för arbetsmarknadsstöd (arbetsmarknadsstöd år 2006)]:[Höjning av statsandel på grund av corona enligt invånarantal (2,80 €/inv)]])</f>
        <v>9122.0715340996503</v>
      </c>
      <c r="W255" s="331">
        <f>MinskningarHöjningar[[#This Row],[Höjningar sammanlagt]]+MinskningarHöjningar[[#This Row],[Minskningar sammanlagt]]</f>
        <v>-386888.86346590042</v>
      </c>
      <c r="X255" s="122"/>
    </row>
    <row r="256" spans="1:24" s="54" customFormat="1" x14ac:dyDescent="0.25">
      <c r="A256" s="307">
        <v>832</v>
      </c>
      <c r="B256" s="38" t="s">
        <v>180</v>
      </c>
      <c r="C256" s="144">
        <v>-7236.3200000000006</v>
      </c>
      <c r="D256" s="144">
        <v>-7236.3200000000006</v>
      </c>
      <c r="E256" s="144">
        <v>-7236.3200000000006</v>
      </c>
      <c r="F256" s="144">
        <v>-16301.599999999999</v>
      </c>
      <c r="G256" s="144">
        <v>-198.8</v>
      </c>
      <c r="H256" s="144">
        <v>-25605.98</v>
      </c>
      <c r="I256" s="144">
        <v>-31327.759999999998</v>
      </c>
      <c r="J256" s="144">
        <v>-67768.599999999991</v>
      </c>
      <c r="K256" s="144">
        <v>-78327.199999999997</v>
      </c>
      <c r="L256" s="144">
        <v>-91485.05</v>
      </c>
      <c r="M256" s="144">
        <v>-9820.7200000000012</v>
      </c>
      <c r="N256" s="332">
        <f>SUM(MinskningarHöjningar[[#This Row],[Minskning på basis av incitament för kommunernas digitalisering (-1,82 €/inv)]:[Minskning av pensionsstödet (-2,47 €/inv)]])</f>
        <v>-342544.66999999993</v>
      </c>
      <c r="O256" s="316">
        <v>37331</v>
      </c>
      <c r="P256" s="41">
        <v>-89296.514697613195</v>
      </c>
      <c r="Q256" s="144">
        <v>357.84</v>
      </c>
      <c r="R256" s="144">
        <v>-2416.7798885250158</v>
      </c>
      <c r="S256" s="144">
        <v>636.16</v>
      </c>
      <c r="T256" s="144">
        <v>15931.070378385402</v>
      </c>
      <c r="U256" s="144">
        <v>11132.8</v>
      </c>
      <c r="V256" s="333">
        <f>SUM(MinskningarHöjningar[[#This Row],[Kompensation för arbetsmarknadsstöd (arbetsmarknadsstöd år 2006)]:[Höjning av statsandel på grund av corona enligt invånarantal (2,80 €/inv)]])</f>
        <v>-26324.424207752807</v>
      </c>
      <c r="W256" s="331">
        <f>MinskningarHöjningar[[#This Row],[Höjningar sammanlagt]]+MinskningarHöjningar[[#This Row],[Minskningar sammanlagt]]</f>
        <v>-368869.09420775273</v>
      </c>
      <c r="X256" s="122"/>
    </row>
    <row r="257" spans="1:24" s="54" customFormat="1" x14ac:dyDescent="0.25">
      <c r="A257" s="307">
        <v>833</v>
      </c>
      <c r="B257" s="38" t="s">
        <v>366</v>
      </c>
      <c r="C257" s="144">
        <v>-2982.98</v>
      </c>
      <c r="D257" s="144">
        <v>-2982.98</v>
      </c>
      <c r="E257" s="144">
        <v>-2982.98</v>
      </c>
      <c r="F257" s="144">
        <v>-6719.9</v>
      </c>
      <c r="G257" s="144">
        <v>-81.95</v>
      </c>
      <c r="H257" s="144">
        <v>-10436.74</v>
      </c>
      <c r="I257" s="144">
        <v>-12768.88</v>
      </c>
      <c r="J257" s="144">
        <v>-27621.8</v>
      </c>
      <c r="K257" s="144">
        <v>-32288.3</v>
      </c>
      <c r="L257" s="144">
        <v>-26685.19</v>
      </c>
      <c r="M257" s="144">
        <v>-4048.3300000000004</v>
      </c>
      <c r="N257" s="332">
        <f>SUM(MinskningarHöjningar[[#This Row],[Minskning på basis av incitament för kommunernas digitalisering (-1,82 €/inv)]:[Minskning av pensionsstödet (-2,47 €/inv)]])</f>
        <v>-129600.03</v>
      </c>
      <c r="O257" s="316">
        <v>-6620</v>
      </c>
      <c r="P257" s="41">
        <v>52289.582448824309</v>
      </c>
      <c r="Q257" s="144">
        <v>147.51</v>
      </c>
      <c r="R257" s="144">
        <v>-208.244891938617</v>
      </c>
      <c r="S257" s="144">
        <v>262.24</v>
      </c>
      <c r="T257" s="144">
        <v>8164.3081111785159</v>
      </c>
      <c r="U257" s="144">
        <v>4589.2</v>
      </c>
      <c r="V257" s="333">
        <f>SUM(MinskningarHöjningar[[#This Row],[Kompensation för arbetsmarknadsstöd (arbetsmarknadsstöd år 2006)]:[Höjning av statsandel på grund av corona enligt invånarantal (2,80 €/inv)]])</f>
        <v>58624.595668064205</v>
      </c>
      <c r="W257" s="331">
        <f>MinskningarHöjningar[[#This Row],[Höjningar sammanlagt]]+MinskningarHöjningar[[#This Row],[Minskningar sammanlagt]]</f>
        <v>-70975.434331935801</v>
      </c>
      <c r="X257" s="122"/>
    </row>
    <row r="258" spans="1:24" s="54" customFormat="1" x14ac:dyDescent="0.25">
      <c r="A258" s="307">
        <v>834</v>
      </c>
      <c r="B258" s="38" t="s">
        <v>181</v>
      </c>
      <c r="C258" s="144">
        <v>-10947.300000000001</v>
      </c>
      <c r="D258" s="144">
        <v>-10947.300000000001</v>
      </c>
      <c r="E258" s="144">
        <v>-10947.300000000001</v>
      </c>
      <c r="F258" s="144">
        <v>-24661.499999999996</v>
      </c>
      <c r="G258" s="144">
        <v>-300.75</v>
      </c>
      <c r="H258" s="144">
        <v>-38838.049999999996</v>
      </c>
      <c r="I258" s="144">
        <v>-47516.6</v>
      </c>
      <c r="J258" s="144">
        <v>-102788.5</v>
      </c>
      <c r="K258" s="144">
        <v>-118495.5</v>
      </c>
      <c r="L258" s="144">
        <v>-170040.04</v>
      </c>
      <c r="M258" s="144">
        <v>-14857.050000000001</v>
      </c>
      <c r="N258" s="332">
        <f>SUM(MinskningarHöjningar[[#This Row],[Minskning på basis av incitament för kommunernas digitalisering (-1,82 €/inv)]:[Minskning av pensionsstödet (-2,47 €/inv)]])</f>
        <v>-550339.89</v>
      </c>
      <c r="O258" s="316">
        <v>13353</v>
      </c>
      <c r="P258" s="41">
        <v>-58251.346805430949</v>
      </c>
      <c r="Q258" s="144">
        <v>541.35</v>
      </c>
      <c r="R258" s="144">
        <v>1270.2943352398797</v>
      </c>
      <c r="S258" s="144">
        <v>962.4</v>
      </c>
      <c r="T258" s="144">
        <v>30255.004061764866</v>
      </c>
      <c r="U258" s="144">
        <v>16842</v>
      </c>
      <c r="V258" s="333">
        <f>SUM(MinskningarHöjningar[[#This Row],[Kompensation för arbetsmarknadsstöd (arbetsmarknadsstöd år 2006)]:[Höjning av statsandel på grund av corona enligt invånarantal (2,80 €/inv)]])</f>
        <v>4972.7015915737975</v>
      </c>
      <c r="W258" s="331">
        <f>MinskningarHöjningar[[#This Row],[Höjningar sammanlagt]]+MinskningarHöjningar[[#This Row],[Minskningar sammanlagt]]</f>
        <v>-545367.18840842624</v>
      </c>
      <c r="X258" s="122"/>
    </row>
    <row r="259" spans="1:24" s="54" customFormat="1" x14ac:dyDescent="0.25">
      <c r="A259" s="307">
        <v>837</v>
      </c>
      <c r="B259" s="38" t="s">
        <v>367</v>
      </c>
      <c r="C259" s="144">
        <v>-433414.8</v>
      </c>
      <c r="D259" s="144">
        <v>-433414.8</v>
      </c>
      <c r="E259" s="144">
        <v>-433414.8</v>
      </c>
      <c r="F259" s="144">
        <v>-976373.99999999988</v>
      </c>
      <c r="G259" s="144">
        <v>-11907</v>
      </c>
      <c r="H259" s="144">
        <v>-1462992.43</v>
      </c>
      <c r="I259" s="144">
        <v>-1789905.16</v>
      </c>
      <c r="J259" s="144">
        <v>-3871945.0999999996</v>
      </c>
      <c r="K259" s="144">
        <v>-4691358</v>
      </c>
      <c r="L259" s="144">
        <v>-23615768.903949998</v>
      </c>
      <c r="M259" s="144">
        <v>-588205.80000000005</v>
      </c>
      <c r="N259" s="332">
        <f>SUM(MinskningarHöjningar[[#This Row],[Minskning på basis av incitament för kommunernas digitalisering (-1,82 €/inv)]:[Minskning av pensionsstödet (-2,47 €/inv)]])</f>
        <v>-38308700.793949991</v>
      </c>
      <c r="O259" s="316">
        <v>4140309</v>
      </c>
      <c r="P259" s="41">
        <v>-219126.76588284969</v>
      </c>
      <c r="Q259" s="144">
        <v>21432.6</v>
      </c>
      <c r="R259" s="144">
        <v>2292041.1347244014</v>
      </c>
      <c r="S259" s="144">
        <v>38102.400000000001</v>
      </c>
      <c r="T259" s="144">
        <v>1338606.752925321</v>
      </c>
      <c r="U259" s="144">
        <v>666792</v>
      </c>
      <c r="V259" s="333">
        <f>SUM(MinskningarHöjningar[[#This Row],[Kompensation för arbetsmarknadsstöd (arbetsmarknadsstöd år 2006)]:[Höjning av statsandel på grund av corona enligt invånarantal (2,80 €/inv)]])</f>
        <v>8278157.1217668727</v>
      </c>
      <c r="W259" s="331">
        <f>MinskningarHöjningar[[#This Row],[Höjningar sammanlagt]]+MinskningarHöjningar[[#This Row],[Minskningar sammanlagt]]</f>
        <v>-30030543.672183119</v>
      </c>
      <c r="X259" s="122"/>
    </row>
    <row r="260" spans="1:24" s="54" customFormat="1" x14ac:dyDescent="0.25">
      <c r="A260" s="307">
        <v>844</v>
      </c>
      <c r="B260" s="38" t="s">
        <v>182</v>
      </c>
      <c r="C260" s="144">
        <v>-2766.4</v>
      </c>
      <c r="D260" s="144">
        <v>-2766.4</v>
      </c>
      <c r="E260" s="144">
        <v>-2766.4</v>
      </c>
      <c r="F260" s="144">
        <v>-6231.9999999999991</v>
      </c>
      <c r="G260" s="144">
        <v>-76</v>
      </c>
      <c r="H260" s="144">
        <v>-10001.349999999999</v>
      </c>
      <c r="I260" s="144">
        <v>-12236.199999999999</v>
      </c>
      <c r="J260" s="144">
        <v>-26469.5</v>
      </c>
      <c r="K260" s="144">
        <v>-29944</v>
      </c>
      <c r="L260" s="144">
        <v>-42893.49</v>
      </c>
      <c r="M260" s="144">
        <v>-3754.4</v>
      </c>
      <c r="N260" s="332">
        <f>SUM(MinskningarHöjningar[[#This Row],[Minskning på basis av incitament för kommunernas digitalisering (-1,82 €/inv)]:[Minskning av pensionsstödet (-2,47 €/inv)]])</f>
        <v>-139906.13999999998</v>
      </c>
      <c r="O260" s="316">
        <v>-222</v>
      </c>
      <c r="P260" s="41">
        <v>18330.843079575337</v>
      </c>
      <c r="Q260" s="144">
        <v>136.79999999999998</v>
      </c>
      <c r="R260" s="144">
        <v>-2806.7409135616508</v>
      </c>
      <c r="S260" s="144">
        <v>243.20000000000002</v>
      </c>
      <c r="T260" s="144">
        <v>5955.358144514109</v>
      </c>
      <c r="U260" s="144">
        <v>4256</v>
      </c>
      <c r="V260" s="333">
        <f>SUM(MinskningarHöjningar[[#This Row],[Kompensation för arbetsmarknadsstöd (arbetsmarknadsstöd år 2006)]:[Höjning av statsandel på grund av corona enligt invånarantal (2,80 €/inv)]])</f>
        <v>25893.460310527797</v>
      </c>
      <c r="W260" s="331">
        <f>MinskningarHöjningar[[#This Row],[Höjningar sammanlagt]]+MinskningarHöjningar[[#This Row],[Minskningar sammanlagt]]</f>
        <v>-114012.67968947219</v>
      </c>
      <c r="X260" s="122"/>
    </row>
    <row r="261" spans="1:24" s="54" customFormat="1" x14ac:dyDescent="0.25">
      <c r="A261" s="307">
        <v>845</v>
      </c>
      <c r="B261" s="38" t="s">
        <v>183</v>
      </c>
      <c r="C261" s="144">
        <v>-5461.8200000000006</v>
      </c>
      <c r="D261" s="144">
        <v>-5461.8200000000006</v>
      </c>
      <c r="E261" s="144">
        <v>-5461.8200000000006</v>
      </c>
      <c r="F261" s="144">
        <v>-12304.099999999999</v>
      </c>
      <c r="G261" s="144">
        <v>-150.05000000000001</v>
      </c>
      <c r="H261" s="144">
        <v>-19359.079999999998</v>
      </c>
      <c r="I261" s="144">
        <v>-23684.959999999999</v>
      </c>
      <c r="J261" s="144">
        <v>-51235.6</v>
      </c>
      <c r="K261" s="144">
        <v>-59119.7</v>
      </c>
      <c r="L261" s="144">
        <v>-81237.038750000007</v>
      </c>
      <c r="M261" s="144">
        <v>-7412.47</v>
      </c>
      <c r="N261" s="332">
        <f>SUM(MinskningarHöjningar[[#This Row],[Minskning på basis av incitament för kommunernas digitalisering (-1,82 €/inv)]:[Minskning av pensionsstödet (-2,47 €/inv)]])</f>
        <v>-270888.45874999999</v>
      </c>
      <c r="O261" s="316">
        <v>111673</v>
      </c>
      <c r="P261" s="41">
        <v>88313.801016427577</v>
      </c>
      <c r="Q261" s="144">
        <v>270.08999999999997</v>
      </c>
      <c r="R261" s="144">
        <v>-4169.7780776553082</v>
      </c>
      <c r="S261" s="144">
        <v>480.16</v>
      </c>
      <c r="T261" s="144">
        <v>13344.452482202269</v>
      </c>
      <c r="U261" s="144">
        <v>8402.7999999999993</v>
      </c>
      <c r="V261" s="333">
        <f>SUM(MinskningarHöjningar[[#This Row],[Kompensation för arbetsmarknadsstöd (arbetsmarknadsstöd år 2006)]:[Höjning av statsandel på grund av corona enligt invånarantal (2,80 €/inv)]])</f>
        <v>218314.52542097453</v>
      </c>
      <c r="W261" s="331">
        <f>MinskningarHöjningar[[#This Row],[Höjningar sammanlagt]]+MinskningarHöjningar[[#This Row],[Minskningar sammanlagt]]</f>
        <v>-52573.933329025458</v>
      </c>
      <c r="X261" s="122"/>
    </row>
    <row r="262" spans="1:24" s="54" customFormat="1" x14ac:dyDescent="0.25">
      <c r="A262" s="307">
        <v>846</v>
      </c>
      <c r="B262" s="38" t="s">
        <v>368</v>
      </c>
      <c r="C262" s="144">
        <v>-9238.32</v>
      </c>
      <c r="D262" s="144">
        <v>-9238.32</v>
      </c>
      <c r="E262" s="144">
        <v>-9238.32</v>
      </c>
      <c r="F262" s="144">
        <v>-20811.599999999999</v>
      </c>
      <c r="G262" s="144">
        <v>-253.8</v>
      </c>
      <c r="H262" s="144">
        <v>-33247.39</v>
      </c>
      <c r="I262" s="144">
        <v>-40676.68</v>
      </c>
      <c r="J262" s="144">
        <v>-87992.3</v>
      </c>
      <c r="K262" s="144">
        <v>-99997.2</v>
      </c>
      <c r="L262" s="144">
        <v>-131184.10999999999</v>
      </c>
      <c r="M262" s="144">
        <v>-12537.720000000001</v>
      </c>
      <c r="N262" s="332">
        <f>SUM(MinskningarHöjningar[[#This Row],[Minskning på basis av incitament för kommunernas digitalisering (-1,82 €/inv)]:[Minskning av pensionsstödet (-2,47 €/inv)]])</f>
        <v>-454415.76</v>
      </c>
      <c r="O262" s="316">
        <v>-115215</v>
      </c>
      <c r="P262" s="41">
        <v>62084.127056412399</v>
      </c>
      <c r="Q262" s="144">
        <v>456.84</v>
      </c>
      <c r="R262" s="144">
        <v>2892.9114024025621</v>
      </c>
      <c r="S262" s="144">
        <v>812.16</v>
      </c>
      <c r="T262" s="144">
        <v>22475.600697919665</v>
      </c>
      <c r="U262" s="144">
        <v>14212.8</v>
      </c>
      <c r="V262" s="333">
        <f>SUM(MinskningarHöjningar[[#This Row],[Kompensation för arbetsmarknadsstöd (arbetsmarknadsstöd år 2006)]:[Höjning av statsandel på grund av corona enligt invånarantal (2,80 €/inv)]])</f>
        <v>-12280.560843265375</v>
      </c>
      <c r="W262" s="331">
        <f>MinskningarHöjningar[[#This Row],[Höjningar sammanlagt]]+MinskningarHöjningar[[#This Row],[Minskningar sammanlagt]]</f>
        <v>-466696.32084326539</v>
      </c>
      <c r="X262" s="122"/>
    </row>
    <row r="263" spans="1:24" s="54" customFormat="1" x14ac:dyDescent="0.25">
      <c r="A263" s="307">
        <v>848</v>
      </c>
      <c r="B263" s="38" t="s">
        <v>184</v>
      </c>
      <c r="C263" s="144">
        <v>-7937.02</v>
      </c>
      <c r="D263" s="144">
        <v>-7937.02</v>
      </c>
      <c r="E263" s="144">
        <v>-7937.02</v>
      </c>
      <c r="F263" s="144">
        <v>-17880.099999999999</v>
      </c>
      <c r="G263" s="144">
        <v>-218.05</v>
      </c>
      <c r="H263" s="144">
        <v>-28843.01</v>
      </c>
      <c r="I263" s="144">
        <v>-35288.119999999995</v>
      </c>
      <c r="J263" s="144">
        <v>-76335.7</v>
      </c>
      <c r="K263" s="144">
        <v>-85911.7</v>
      </c>
      <c r="L263" s="144">
        <v>-157451.505</v>
      </c>
      <c r="M263" s="144">
        <v>-10771.67</v>
      </c>
      <c r="N263" s="332">
        <f>SUM(MinskningarHöjningar[[#This Row],[Minskning på basis av incitament för kommunernas digitalisering (-1,82 €/inv)]:[Minskning av pensionsstödet (-2,47 €/inv)]])</f>
        <v>-436510.91499999998</v>
      </c>
      <c r="O263" s="316">
        <v>296673</v>
      </c>
      <c r="P263" s="41">
        <v>146059.52903629839</v>
      </c>
      <c r="Q263" s="144">
        <v>392.49</v>
      </c>
      <c r="R263" s="144">
        <v>78219.854773441315</v>
      </c>
      <c r="S263" s="144">
        <v>697.76</v>
      </c>
      <c r="T263" s="144">
        <v>18261.965081006059</v>
      </c>
      <c r="U263" s="144">
        <v>12210.8</v>
      </c>
      <c r="V263" s="333">
        <f>SUM(MinskningarHöjningar[[#This Row],[Kompensation för arbetsmarknadsstöd (arbetsmarknadsstöd år 2006)]:[Höjning av statsandel på grund av corona enligt invånarantal (2,80 €/inv)]])</f>
        <v>552515.39889074583</v>
      </c>
      <c r="W263" s="331">
        <f>MinskningarHöjningar[[#This Row],[Höjningar sammanlagt]]+MinskningarHöjningar[[#This Row],[Minskningar sammanlagt]]</f>
        <v>116004.48389074585</v>
      </c>
      <c r="X263" s="122"/>
    </row>
    <row r="264" spans="1:24" s="54" customFormat="1" x14ac:dyDescent="0.25">
      <c r="A264" s="307">
        <v>849</v>
      </c>
      <c r="B264" s="38" t="s">
        <v>185</v>
      </c>
      <c r="C264" s="144">
        <v>-5520.06</v>
      </c>
      <c r="D264" s="144">
        <v>-5520.06</v>
      </c>
      <c r="E264" s="144">
        <v>-5520.06</v>
      </c>
      <c r="F264" s="144">
        <v>-12435.3</v>
      </c>
      <c r="G264" s="144">
        <v>-151.65</v>
      </c>
      <c r="H264" s="144">
        <v>-20141.52</v>
      </c>
      <c r="I264" s="144">
        <v>-24642.239999999998</v>
      </c>
      <c r="J264" s="144">
        <v>-53306.399999999994</v>
      </c>
      <c r="K264" s="144">
        <v>-59750.1</v>
      </c>
      <c r="L264" s="144">
        <v>-68469.345000000001</v>
      </c>
      <c r="M264" s="144">
        <v>-7491.51</v>
      </c>
      <c r="N264" s="332">
        <f>SUM(MinskningarHöjningar[[#This Row],[Minskning på basis av incitament för kommunernas digitalisering (-1,82 €/inv)]:[Minskning av pensionsstödet (-2,47 €/inv)]])</f>
        <v>-262948.245</v>
      </c>
      <c r="O264" s="316">
        <v>-35286</v>
      </c>
      <c r="P264" s="41">
        <v>23437.545272644609</v>
      </c>
      <c r="Q264" s="144">
        <v>272.96999999999997</v>
      </c>
      <c r="R264" s="144">
        <v>-8268.0664728108204</v>
      </c>
      <c r="S264" s="144">
        <v>485.28000000000003</v>
      </c>
      <c r="T264" s="144">
        <v>12244.571291433802</v>
      </c>
      <c r="U264" s="144">
        <v>8492.4</v>
      </c>
      <c r="V264" s="333">
        <f>SUM(MinskningarHöjningar[[#This Row],[Kompensation för arbetsmarknadsstöd (arbetsmarknadsstöd år 2006)]:[Höjning av statsandel på grund av corona enligt invånarantal (2,80 €/inv)]])</f>
        <v>1378.7000912675867</v>
      </c>
      <c r="W264" s="331">
        <f>MinskningarHöjningar[[#This Row],[Höjningar sammanlagt]]+MinskningarHöjningar[[#This Row],[Minskningar sammanlagt]]</f>
        <v>-261569.54490873241</v>
      </c>
      <c r="X264" s="122"/>
    </row>
    <row r="265" spans="1:24" s="54" customFormat="1" x14ac:dyDescent="0.25">
      <c r="A265" s="307">
        <v>850</v>
      </c>
      <c r="B265" s="38" t="s">
        <v>186</v>
      </c>
      <c r="C265" s="144">
        <v>-4346.16</v>
      </c>
      <c r="D265" s="144">
        <v>-4346.16</v>
      </c>
      <c r="E265" s="144">
        <v>-4346.16</v>
      </c>
      <c r="F265" s="144">
        <v>-9790.7999999999993</v>
      </c>
      <c r="G265" s="144">
        <v>-119.4</v>
      </c>
      <c r="H265" s="144">
        <v>-15043.039999999999</v>
      </c>
      <c r="I265" s="144">
        <v>-18404.48</v>
      </c>
      <c r="J265" s="144">
        <v>-39812.799999999996</v>
      </c>
      <c r="K265" s="144">
        <v>-47043.6</v>
      </c>
      <c r="L265" s="144">
        <v>-54893.213400000001</v>
      </c>
      <c r="M265" s="144">
        <v>-5898.3600000000006</v>
      </c>
      <c r="N265" s="332">
        <f>SUM(MinskningarHöjningar[[#This Row],[Minskning på basis av incitament för kommunernas digitalisering (-1,82 €/inv)]:[Minskning av pensionsstödet (-2,47 €/inv)]])</f>
        <v>-204044.17340000003</v>
      </c>
      <c r="O265" s="316">
        <v>37010</v>
      </c>
      <c r="P265" s="41">
        <v>129204.97141114902</v>
      </c>
      <c r="Q265" s="144">
        <v>214.92</v>
      </c>
      <c r="R265" s="144">
        <v>16542.449057719383</v>
      </c>
      <c r="S265" s="144">
        <v>382.08</v>
      </c>
      <c r="T265" s="144">
        <v>11246.327566683547</v>
      </c>
      <c r="U265" s="144">
        <v>6686.4</v>
      </c>
      <c r="V265" s="333">
        <f>SUM(MinskningarHöjningar[[#This Row],[Kompensation för arbetsmarknadsstöd (arbetsmarknadsstöd år 2006)]:[Höjning av statsandel på grund av corona enligt invånarantal (2,80 €/inv)]])</f>
        <v>201287.14803555195</v>
      </c>
      <c r="W265" s="331">
        <f>MinskningarHöjningar[[#This Row],[Höjningar sammanlagt]]+MinskningarHöjningar[[#This Row],[Minskningar sammanlagt]]</f>
        <v>-2757.0253644480836</v>
      </c>
      <c r="X265" s="122"/>
    </row>
    <row r="266" spans="1:24" s="54" customFormat="1" x14ac:dyDescent="0.25">
      <c r="A266" s="307">
        <v>851</v>
      </c>
      <c r="B266" s="38" t="s">
        <v>369</v>
      </c>
      <c r="C266" s="144">
        <v>-39315.64</v>
      </c>
      <c r="D266" s="144">
        <v>-39315.64</v>
      </c>
      <c r="E266" s="144">
        <v>-39315.64</v>
      </c>
      <c r="F266" s="144">
        <v>-88568.2</v>
      </c>
      <c r="G266" s="144">
        <v>-1080.1000000000001</v>
      </c>
      <c r="H266" s="144">
        <v>-138365.68</v>
      </c>
      <c r="I266" s="144">
        <v>-169284.16</v>
      </c>
      <c r="J266" s="144">
        <v>-366197.6</v>
      </c>
      <c r="K266" s="144">
        <v>-425559.39999999997</v>
      </c>
      <c r="L266" s="144">
        <v>-852459.95204999996</v>
      </c>
      <c r="M266" s="144">
        <v>-53356.94</v>
      </c>
      <c r="N266" s="332">
        <f>SUM(MinskningarHöjningar[[#This Row],[Minskning på basis av incitament för kommunernas digitalisering (-1,82 €/inv)]:[Minskning av pensionsstödet (-2,47 €/inv)]])</f>
        <v>-2212818.95205</v>
      </c>
      <c r="O266" s="316">
        <v>-14349</v>
      </c>
      <c r="P266" s="41">
        <v>-580763.69140844792</v>
      </c>
      <c r="Q266" s="144">
        <v>1944.1799999999998</v>
      </c>
      <c r="R266" s="144">
        <v>188538.65800846156</v>
      </c>
      <c r="S266" s="144">
        <v>3456.32</v>
      </c>
      <c r="T266" s="144">
        <v>119886.09930027947</v>
      </c>
      <c r="U266" s="144">
        <v>60485.599999999999</v>
      </c>
      <c r="V266" s="333">
        <f>SUM(MinskningarHöjningar[[#This Row],[Kompensation för arbetsmarknadsstöd (arbetsmarknadsstöd år 2006)]:[Höjning av statsandel på grund av corona enligt invånarantal (2,80 €/inv)]])</f>
        <v>-220801.83409970682</v>
      </c>
      <c r="W266" s="331">
        <f>MinskningarHöjningar[[#This Row],[Höjningar sammanlagt]]+MinskningarHöjningar[[#This Row],[Minskningar sammanlagt]]</f>
        <v>-2433620.7861497067</v>
      </c>
      <c r="X266" s="122"/>
    </row>
    <row r="267" spans="1:24" s="54" customFormat="1" x14ac:dyDescent="0.25">
      <c r="A267" s="307">
        <v>853</v>
      </c>
      <c r="B267" s="38" t="s">
        <v>370</v>
      </c>
      <c r="C267" s="144">
        <v>-351190.84</v>
      </c>
      <c r="D267" s="144">
        <v>-351190.84</v>
      </c>
      <c r="E267" s="144">
        <v>-351190.84</v>
      </c>
      <c r="F267" s="144">
        <v>-791144.2</v>
      </c>
      <c r="G267" s="144">
        <v>-9648.1</v>
      </c>
      <c r="H267" s="144">
        <v>-1196811.3899999999</v>
      </c>
      <c r="I267" s="144">
        <v>-1464244.68</v>
      </c>
      <c r="J267" s="144">
        <v>-3167472.3</v>
      </c>
      <c r="K267" s="144">
        <v>-3801351.4</v>
      </c>
      <c r="L267" s="144">
        <v>-14339802.260600001</v>
      </c>
      <c r="M267" s="144">
        <v>-476616.14</v>
      </c>
      <c r="N267" s="332">
        <f>SUM(MinskningarHöjningar[[#This Row],[Minskning på basis av incitament för kommunernas digitalisering (-1,82 €/inv)]:[Minskning av pensionsstödet (-2,47 €/inv)]])</f>
        <v>-26300662.990600001</v>
      </c>
      <c r="O267" s="316">
        <v>491739</v>
      </c>
      <c r="P267" s="41">
        <v>497689.78569301963</v>
      </c>
      <c r="Q267" s="144">
        <v>17366.579999999998</v>
      </c>
      <c r="R267" s="144">
        <v>199025.50970257632</v>
      </c>
      <c r="S267" s="144">
        <v>30873.920000000002</v>
      </c>
      <c r="T267" s="144">
        <v>1010473.9017434838</v>
      </c>
      <c r="U267" s="144">
        <v>540293.6</v>
      </c>
      <c r="V267" s="333">
        <f>SUM(MinskningarHöjningar[[#This Row],[Kompensation för arbetsmarknadsstöd (arbetsmarknadsstöd år 2006)]:[Höjning av statsandel på grund av corona enligt invånarantal (2,80 €/inv)]])</f>
        <v>2787462.2971390798</v>
      </c>
      <c r="W267" s="331">
        <f>MinskningarHöjningar[[#This Row],[Höjningar sammanlagt]]+MinskningarHöjningar[[#This Row],[Minskningar sammanlagt]]</f>
        <v>-23513200.693460923</v>
      </c>
      <c r="X267" s="122"/>
    </row>
    <row r="268" spans="1:24" s="54" customFormat="1" x14ac:dyDescent="0.25">
      <c r="A268" s="307">
        <v>854</v>
      </c>
      <c r="B268" s="38" t="s">
        <v>187</v>
      </c>
      <c r="C268" s="144">
        <v>-6138.8600000000006</v>
      </c>
      <c r="D268" s="144">
        <v>-6138.8600000000006</v>
      </c>
      <c r="E268" s="144">
        <v>-6138.8600000000006</v>
      </c>
      <c r="F268" s="144">
        <v>-13829.3</v>
      </c>
      <c r="G268" s="144">
        <v>-168.65</v>
      </c>
      <c r="H268" s="144">
        <v>-22148.1</v>
      </c>
      <c r="I268" s="144">
        <v>-27097.200000000001</v>
      </c>
      <c r="J268" s="144">
        <v>-58617</v>
      </c>
      <c r="K268" s="144">
        <v>-66448.099999999991</v>
      </c>
      <c r="L268" s="144">
        <v>-63851.154999999999</v>
      </c>
      <c r="M268" s="144">
        <v>-8331.3100000000013</v>
      </c>
      <c r="N268" s="332">
        <f>SUM(MinskningarHöjningar[[#This Row],[Minskning på basis av incitament för kommunernas digitalisering (-1,82 €/inv)]:[Minskning av pensionsstödet (-2,47 €/inv)]])</f>
        <v>-278907.39499999996</v>
      </c>
      <c r="O268" s="316">
        <v>-10827</v>
      </c>
      <c r="P268" s="41">
        <v>-196013.11219165102</v>
      </c>
      <c r="Q268" s="144">
        <v>303.57</v>
      </c>
      <c r="R268" s="144">
        <v>-19932.58734913855</v>
      </c>
      <c r="S268" s="144">
        <v>539.68000000000006</v>
      </c>
      <c r="T268" s="144">
        <v>16199.20443448546</v>
      </c>
      <c r="U268" s="144">
        <v>9444.4</v>
      </c>
      <c r="V268" s="333">
        <f>SUM(MinskningarHöjningar[[#This Row],[Kompensation för arbetsmarknadsstöd (arbetsmarknadsstöd år 2006)]:[Höjning av statsandel på grund av corona enligt invånarantal (2,80 €/inv)]])</f>
        <v>-200285.8451063041</v>
      </c>
      <c r="W268" s="331">
        <f>MinskningarHöjningar[[#This Row],[Höjningar sammanlagt]]+MinskningarHöjningar[[#This Row],[Minskningar sammanlagt]]</f>
        <v>-479193.24010630406</v>
      </c>
      <c r="X268" s="122"/>
    </row>
    <row r="269" spans="1:24" s="54" customFormat="1" x14ac:dyDescent="0.25">
      <c r="A269" s="307">
        <v>857</v>
      </c>
      <c r="B269" s="38" t="s">
        <v>188</v>
      </c>
      <c r="C269" s="144">
        <v>-4508.1400000000003</v>
      </c>
      <c r="D269" s="144">
        <v>-4508.1400000000003</v>
      </c>
      <c r="E269" s="144">
        <v>-4508.1400000000003</v>
      </c>
      <c r="F269" s="144">
        <v>-10155.699999999999</v>
      </c>
      <c r="G269" s="144">
        <v>-123.85000000000001</v>
      </c>
      <c r="H269" s="144">
        <v>-16387.07</v>
      </c>
      <c r="I269" s="144">
        <v>-20048.84</v>
      </c>
      <c r="J269" s="144">
        <v>-43369.9</v>
      </c>
      <c r="K269" s="144">
        <v>-48796.9</v>
      </c>
      <c r="L269" s="144">
        <v>-106890.34</v>
      </c>
      <c r="M269" s="144">
        <v>-6118.1900000000005</v>
      </c>
      <c r="N269" s="332">
        <f>SUM(MinskningarHöjningar[[#This Row],[Minskning på basis av incitament för kommunernas digitalisering (-1,82 €/inv)]:[Minskning av pensionsstödet (-2,47 €/inv)]])</f>
        <v>-265415.20999999996</v>
      </c>
      <c r="O269" s="316">
        <v>106862</v>
      </c>
      <c r="P269" s="41">
        <v>24017.81958437711</v>
      </c>
      <c r="Q269" s="144">
        <v>222.92999999999998</v>
      </c>
      <c r="R269" s="144">
        <v>-9427.3269488064652</v>
      </c>
      <c r="S269" s="144">
        <v>396.32</v>
      </c>
      <c r="T269" s="144">
        <v>10220.192847393759</v>
      </c>
      <c r="U269" s="144">
        <v>6935.5999999999995</v>
      </c>
      <c r="V269" s="333">
        <f>SUM(MinskningarHöjningar[[#This Row],[Kompensation för arbetsmarknadsstöd (arbetsmarknadsstöd år 2006)]:[Höjning av statsandel på grund av corona enligt invånarantal (2,80 €/inv)]])</f>
        <v>139227.53548296439</v>
      </c>
      <c r="W269" s="331">
        <f>MinskningarHöjningar[[#This Row],[Höjningar sammanlagt]]+MinskningarHöjningar[[#This Row],[Minskningar sammanlagt]]</f>
        <v>-126187.67451703557</v>
      </c>
      <c r="X269" s="122"/>
    </row>
    <row r="270" spans="1:24" s="54" customFormat="1" x14ac:dyDescent="0.25">
      <c r="A270" s="307">
        <v>858</v>
      </c>
      <c r="B270" s="38" t="s">
        <v>371</v>
      </c>
      <c r="C270" s="144">
        <v>-70250.180000000008</v>
      </c>
      <c r="D270" s="144">
        <v>-70250.180000000008</v>
      </c>
      <c r="E270" s="144">
        <v>-70250.180000000008</v>
      </c>
      <c r="F270" s="144">
        <v>-158255.9</v>
      </c>
      <c r="G270" s="144">
        <v>-1929.95</v>
      </c>
      <c r="H270" s="144">
        <v>-243856.25999999998</v>
      </c>
      <c r="I270" s="144">
        <v>-298347.12</v>
      </c>
      <c r="J270" s="144">
        <v>-645388.19999999995</v>
      </c>
      <c r="K270" s="144">
        <v>-760400.29999999993</v>
      </c>
      <c r="L270" s="144">
        <v>-1286266.7828500001</v>
      </c>
      <c r="M270" s="144">
        <v>-95339.530000000013</v>
      </c>
      <c r="N270" s="332">
        <f>SUM(MinskningarHöjningar[[#This Row],[Minskning på basis av incitament för kommunernas digitalisering (-1,82 €/inv)]:[Minskning av pensionsstödet (-2,47 €/inv)]])</f>
        <v>-3700534.5828499999</v>
      </c>
      <c r="O270" s="316">
        <v>-232623</v>
      </c>
      <c r="P270" s="41">
        <v>-666280.60969842225</v>
      </c>
      <c r="Q270" s="144">
        <v>3473.91</v>
      </c>
      <c r="R270" s="144">
        <v>-116473.72768283144</v>
      </c>
      <c r="S270" s="144">
        <v>6175.84</v>
      </c>
      <c r="T270" s="144">
        <v>260991.11468439587</v>
      </c>
      <c r="U270" s="144">
        <v>108077.2</v>
      </c>
      <c r="V270" s="333">
        <f>SUM(MinskningarHöjningar[[#This Row],[Kompensation för arbetsmarknadsstöd (arbetsmarknadsstöd år 2006)]:[Höjning av statsandel på grund av corona enligt invånarantal (2,80 €/inv)]])</f>
        <v>-636659.27269685792</v>
      </c>
      <c r="W270" s="331">
        <f>MinskningarHöjningar[[#This Row],[Höjningar sammanlagt]]+MinskningarHöjningar[[#This Row],[Minskningar sammanlagt]]</f>
        <v>-4337193.8555468582</v>
      </c>
      <c r="X270" s="122"/>
    </row>
    <row r="271" spans="1:24" s="54" customFormat="1" x14ac:dyDescent="0.25">
      <c r="A271" s="307">
        <v>859</v>
      </c>
      <c r="B271" s="38" t="s">
        <v>189</v>
      </c>
      <c r="C271" s="144">
        <v>-12079.34</v>
      </c>
      <c r="D271" s="144">
        <v>-12079.34</v>
      </c>
      <c r="E271" s="144">
        <v>-12079.34</v>
      </c>
      <c r="F271" s="144">
        <v>-27211.699999999997</v>
      </c>
      <c r="G271" s="144">
        <v>-331.85</v>
      </c>
      <c r="H271" s="144">
        <v>-42466.299999999996</v>
      </c>
      <c r="I271" s="144">
        <v>-51955.6</v>
      </c>
      <c r="J271" s="144">
        <v>-112391</v>
      </c>
      <c r="K271" s="144">
        <v>-130748.9</v>
      </c>
      <c r="L271" s="144">
        <v>-89724.000599999999</v>
      </c>
      <c r="M271" s="144">
        <v>-16393.390000000003</v>
      </c>
      <c r="N271" s="332">
        <f>SUM(MinskningarHöjningar[[#This Row],[Minskning på basis av incitament för kommunernas digitalisering (-1,82 €/inv)]:[Minskning av pensionsstödet (-2,47 €/inv)]])</f>
        <v>-507460.76060000004</v>
      </c>
      <c r="O271" s="316">
        <v>-10589</v>
      </c>
      <c r="P271" s="41">
        <v>-6601.0243267416954</v>
      </c>
      <c r="Q271" s="144">
        <v>597.32999999999993</v>
      </c>
      <c r="R271" s="144">
        <v>25509.634904605024</v>
      </c>
      <c r="S271" s="144">
        <v>1061.92</v>
      </c>
      <c r="T271" s="144">
        <v>29575.597231255506</v>
      </c>
      <c r="U271" s="144">
        <v>18583.599999999999</v>
      </c>
      <c r="V271" s="333">
        <f>SUM(MinskningarHöjningar[[#This Row],[Kompensation för arbetsmarknadsstöd (arbetsmarknadsstöd år 2006)]:[Höjning av statsandel på grund av corona enligt invånarantal (2,80 €/inv)]])</f>
        <v>58138.057809118836</v>
      </c>
      <c r="W271" s="331">
        <f>MinskningarHöjningar[[#This Row],[Höjningar sammanlagt]]+MinskningarHöjningar[[#This Row],[Minskningar sammanlagt]]</f>
        <v>-449322.70279088122</v>
      </c>
      <c r="X271" s="122"/>
    </row>
    <row r="272" spans="1:24" s="54" customFormat="1" x14ac:dyDescent="0.25">
      <c r="A272" s="307">
        <v>886</v>
      </c>
      <c r="B272" s="38" t="s">
        <v>372</v>
      </c>
      <c r="C272" s="144">
        <v>-23425.22</v>
      </c>
      <c r="D272" s="144">
        <v>-23425.22</v>
      </c>
      <c r="E272" s="144">
        <v>-23425.22</v>
      </c>
      <c r="F272" s="144">
        <v>-52771.1</v>
      </c>
      <c r="G272" s="144">
        <v>-643.55000000000007</v>
      </c>
      <c r="H272" s="144">
        <v>-83525.47</v>
      </c>
      <c r="I272" s="144">
        <v>-102189.64</v>
      </c>
      <c r="J272" s="144">
        <v>-221057.9</v>
      </c>
      <c r="K272" s="144">
        <v>-253558.69999999998</v>
      </c>
      <c r="L272" s="144">
        <v>-383964.69750000001</v>
      </c>
      <c r="M272" s="144">
        <v>-31791.370000000003</v>
      </c>
      <c r="N272" s="332">
        <f>SUM(MinskningarHöjningar[[#This Row],[Minskning på basis av incitament för kommunernas digitalisering (-1,82 €/inv)]:[Minskning av pensionsstödet (-2,47 €/inv)]])</f>
        <v>-1199778.0875000001</v>
      </c>
      <c r="O272" s="316">
        <v>74126</v>
      </c>
      <c r="P272" s="41">
        <v>-4173.1568920910358</v>
      </c>
      <c r="Q272" s="144">
        <v>1158.3899999999999</v>
      </c>
      <c r="R272" s="144">
        <v>58794.594794029035</v>
      </c>
      <c r="S272" s="144">
        <v>2059.36</v>
      </c>
      <c r="T272" s="144">
        <v>73694.620581305498</v>
      </c>
      <c r="U272" s="144">
        <v>36038.799999999996</v>
      </c>
      <c r="V272" s="333">
        <f>SUM(MinskningarHöjningar[[#This Row],[Kompensation för arbetsmarknadsstöd (arbetsmarknadsstöd år 2006)]:[Höjning av statsandel på grund av corona enligt invånarantal (2,80 €/inv)]])</f>
        <v>241698.60848324347</v>
      </c>
      <c r="W272" s="331">
        <f>MinskningarHöjningar[[#This Row],[Höjningar sammanlagt]]+MinskningarHöjningar[[#This Row],[Minskningar sammanlagt]]</f>
        <v>-958079.47901675664</v>
      </c>
      <c r="X272" s="122"/>
    </row>
    <row r="273" spans="1:24" s="54" customFormat="1" x14ac:dyDescent="0.25">
      <c r="A273" s="307">
        <v>887</v>
      </c>
      <c r="B273" s="38" t="s">
        <v>190</v>
      </c>
      <c r="C273" s="144">
        <v>-8532.16</v>
      </c>
      <c r="D273" s="144">
        <v>-8532.16</v>
      </c>
      <c r="E273" s="144">
        <v>-8532.16</v>
      </c>
      <c r="F273" s="144">
        <v>-19220.8</v>
      </c>
      <c r="G273" s="144">
        <v>-234.4</v>
      </c>
      <c r="H273" s="144">
        <v>-30470.989999999998</v>
      </c>
      <c r="I273" s="144">
        <v>-37279.879999999997</v>
      </c>
      <c r="J273" s="144">
        <v>-80644.3</v>
      </c>
      <c r="K273" s="144">
        <v>-92353.599999999991</v>
      </c>
      <c r="L273" s="144">
        <v>-267624.04499999998</v>
      </c>
      <c r="M273" s="144">
        <v>-11579.36</v>
      </c>
      <c r="N273" s="332">
        <f>SUM(MinskningarHöjningar[[#This Row],[Minskning på basis av incitament för kommunernas digitalisering (-1,82 €/inv)]:[Minskning av pensionsstödet (-2,47 €/inv)]])</f>
        <v>-565003.85499999986</v>
      </c>
      <c r="O273" s="316">
        <v>52063</v>
      </c>
      <c r="P273" s="41">
        <v>15813.880450855941</v>
      </c>
      <c r="Q273" s="144">
        <v>421.91999999999996</v>
      </c>
      <c r="R273" s="144">
        <v>24462.031734294018</v>
      </c>
      <c r="S273" s="144">
        <v>750.08</v>
      </c>
      <c r="T273" s="144">
        <v>21664.702194453163</v>
      </c>
      <c r="U273" s="144">
        <v>13126.4</v>
      </c>
      <c r="V273" s="333">
        <f>SUM(MinskningarHöjningar[[#This Row],[Kompensation för arbetsmarknadsstöd (arbetsmarknadsstöd år 2006)]:[Höjning av statsandel på grund av corona enligt invånarantal (2,80 €/inv)]])</f>
        <v>128302.0143796031</v>
      </c>
      <c r="W273" s="331">
        <f>MinskningarHöjningar[[#This Row],[Höjningar sammanlagt]]+MinskningarHöjningar[[#This Row],[Minskningar sammanlagt]]</f>
        <v>-436701.84062039678</v>
      </c>
      <c r="X273" s="122"/>
    </row>
    <row r="274" spans="1:24" s="54" customFormat="1" x14ac:dyDescent="0.25">
      <c r="A274" s="307">
        <v>889</v>
      </c>
      <c r="B274" s="38" t="s">
        <v>191</v>
      </c>
      <c r="C274" s="144">
        <v>-4870.3200000000006</v>
      </c>
      <c r="D274" s="144">
        <v>-4870.3200000000006</v>
      </c>
      <c r="E274" s="144">
        <v>-4870.3200000000006</v>
      </c>
      <c r="F274" s="144">
        <v>-10971.599999999999</v>
      </c>
      <c r="G274" s="144">
        <v>-133.80000000000001</v>
      </c>
      <c r="H274" s="144">
        <v>-17466.079999999998</v>
      </c>
      <c r="I274" s="144">
        <v>-21368.959999999999</v>
      </c>
      <c r="J274" s="144">
        <v>-46225.599999999999</v>
      </c>
      <c r="K274" s="144">
        <v>-52717.2</v>
      </c>
      <c r="L274" s="144">
        <v>-39374.853750000002</v>
      </c>
      <c r="M274" s="144">
        <v>-6609.72</v>
      </c>
      <c r="N274" s="332">
        <f>SUM(MinskningarHöjningar[[#This Row],[Minskning på basis av incitament för kommunernas digitalisering (-1,82 €/inv)]:[Minskning av pensionsstödet (-2,47 €/inv)]])</f>
        <v>-209478.77375000002</v>
      </c>
      <c r="O274" s="316">
        <v>-7310</v>
      </c>
      <c r="P274" s="41">
        <v>-2570.9969102814794</v>
      </c>
      <c r="Q274" s="144">
        <v>240.84</v>
      </c>
      <c r="R274" s="144">
        <v>-33440.505037031864</v>
      </c>
      <c r="S274" s="144">
        <v>428.16</v>
      </c>
      <c r="T274" s="144">
        <v>10225.514677519241</v>
      </c>
      <c r="U274" s="144">
        <v>7492.7999999999993</v>
      </c>
      <c r="V274" s="333">
        <f>SUM(MinskningarHöjningar[[#This Row],[Kompensation för arbetsmarknadsstöd (arbetsmarknadsstöd år 2006)]:[Höjning av statsandel på grund av corona enligt invånarantal (2,80 €/inv)]])</f>
        <v>-24934.187269794103</v>
      </c>
      <c r="W274" s="331">
        <f>MinskningarHöjningar[[#This Row],[Höjningar sammanlagt]]+MinskningarHöjningar[[#This Row],[Minskningar sammanlagt]]</f>
        <v>-234412.96101979414</v>
      </c>
      <c r="X274" s="122"/>
    </row>
    <row r="275" spans="1:24" s="54" customFormat="1" x14ac:dyDescent="0.25">
      <c r="A275" s="307">
        <v>890</v>
      </c>
      <c r="B275" s="38" t="s">
        <v>192</v>
      </c>
      <c r="C275" s="144">
        <v>-2205.84</v>
      </c>
      <c r="D275" s="144">
        <v>-2205.84</v>
      </c>
      <c r="E275" s="144">
        <v>-2205.84</v>
      </c>
      <c r="F275" s="144">
        <v>-4969.2</v>
      </c>
      <c r="G275" s="144">
        <v>-60.6</v>
      </c>
      <c r="H275" s="144">
        <v>-7837.0199999999995</v>
      </c>
      <c r="I275" s="144">
        <v>-9588.24</v>
      </c>
      <c r="J275" s="144">
        <v>-20741.399999999998</v>
      </c>
      <c r="K275" s="144">
        <v>-23876.399999999998</v>
      </c>
      <c r="L275" s="144">
        <v>-15773.375</v>
      </c>
      <c r="M275" s="144">
        <v>-2993.6400000000003</v>
      </c>
      <c r="N275" s="332">
        <f>SUM(MinskningarHöjningar[[#This Row],[Minskning på basis av incitament för kommunernas digitalisering (-1,82 €/inv)]:[Minskning av pensionsstödet (-2,47 €/inv)]])</f>
        <v>-92457.39499999999</v>
      </c>
      <c r="O275" s="316">
        <v>32233</v>
      </c>
      <c r="P275" s="41">
        <v>295977.30180672323</v>
      </c>
      <c r="Q275" s="144">
        <v>109.08</v>
      </c>
      <c r="R275" s="144">
        <v>10935.00820648672</v>
      </c>
      <c r="S275" s="144">
        <v>193.92000000000002</v>
      </c>
      <c r="T275" s="144">
        <v>6331.8749035292194</v>
      </c>
      <c r="U275" s="144">
        <v>3393.6</v>
      </c>
      <c r="V275" s="333">
        <f>SUM(MinskningarHöjningar[[#This Row],[Kompensation för arbetsmarknadsstöd (arbetsmarknadsstöd år 2006)]:[Höjning av statsandel på grund av corona enligt invånarantal (2,80 €/inv)]])</f>
        <v>349173.78491673915</v>
      </c>
      <c r="W275" s="331">
        <f>MinskningarHöjningar[[#This Row],[Höjningar sammanlagt]]+MinskningarHöjningar[[#This Row],[Minskningar sammanlagt]]</f>
        <v>256716.38991673916</v>
      </c>
      <c r="X275" s="122"/>
    </row>
    <row r="276" spans="1:24" s="54" customFormat="1" x14ac:dyDescent="0.25">
      <c r="A276" s="307">
        <v>892</v>
      </c>
      <c r="B276" s="38" t="s">
        <v>193</v>
      </c>
      <c r="C276" s="144">
        <v>-6699.42</v>
      </c>
      <c r="D276" s="144">
        <v>-6699.42</v>
      </c>
      <c r="E276" s="144">
        <v>-6699.42</v>
      </c>
      <c r="F276" s="144">
        <v>-15092.099999999999</v>
      </c>
      <c r="G276" s="144">
        <v>-184.05</v>
      </c>
      <c r="H276" s="144">
        <v>-23643.57</v>
      </c>
      <c r="I276" s="144">
        <v>-28926.84</v>
      </c>
      <c r="J276" s="144">
        <v>-62574.899999999994</v>
      </c>
      <c r="K276" s="144">
        <v>-72515.7</v>
      </c>
      <c r="L276" s="144">
        <v>-81360.074999999997</v>
      </c>
      <c r="M276" s="144">
        <v>-9092.0700000000015</v>
      </c>
      <c r="N276" s="332">
        <f>SUM(MinskningarHöjningar[[#This Row],[Minskning på basis av incitament för kommunernas digitalisering (-1,82 €/inv)]:[Minskning av pensionsstödet (-2,47 €/inv)]])</f>
        <v>-313487.565</v>
      </c>
      <c r="O276" s="316">
        <v>67444</v>
      </c>
      <c r="P276" s="41">
        <v>63468.469384536147</v>
      </c>
      <c r="Q276" s="144">
        <v>331.28999999999996</v>
      </c>
      <c r="R276" s="144">
        <v>12574.744612850551</v>
      </c>
      <c r="S276" s="144">
        <v>588.96</v>
      </c>
      <c r="T276" s="144">
        <v>16842.394507569697</v>
      </c>
      <c r="U276" s="144">
        <v>10306.799999999999</v>
      </c>
      <c r="V276" s="333">
        <f>SUM(MinskningarHöjningar[[#This Row],[Kompensation för arbetsmarknadsstöd (arbetsmarknadsstöd år 2006)]:[Höjning av statsandel på grund av corona enligt invånarantal (2,80 €/inv)]])</f>
        <v>171556.65850495637</v>
      </c>
      <c r="W276" s="331">
        <f>MinskningarHöjningar[[#This Row],[Höjningar sammanlagt]]+MinskningarHöjningar[[#This Row],[Minskningar sammanlagt]]</f>
        <v>-141930.90649504363</v>
      </c>
      <c r="X276" s="122"/>
    </row>
    <row r="277" spans="1:24" s="54" customFormat="1" x14ac:dyDescent="0.25">
      <c r="A277" s="307">
        <v>893</v>
      </c>
      <c r="B277" s="38" t="s">
        <v>373</v>
      </c>
      <c r="C277" s="144">
        <v>-13584.48</v>
      </c>
      <c r="D277" s="144">
        <v>-13584.48</v>
      </c>
      <c r="E277" s="144">
        <v>-13584.48</v>
      </c>
      <c r="F277" s="144">
        <v>-30602.399999999998</v>
      </c>
      <c r="G277" s="144">
        <v>-373.20000000000005</v>
      </c>
      <c r="H277" s="144">
        <v>-47457.509999999995</v>
      </c>
      <c r="I277" s="144">
        <v>-58062.119999999995</v>
      </c>
      <c r="J277" s="144">
        <v>-125600.7</v>
      </c>
      <c r="K277" s="144">
        <v>-147040.79999999999</v>
      </c>
      <c r="L277" s="144">
        <v>-78976.399999999994</v>
      </c>
      <c r="M277" s="144">
        <v>-18436.080000000002</v>
      </c>
      <c r="N277" s="332">
        <f>SUM(MinskningarHöjningar[[#This Row],[Minskning på basis av incitament för kommunernas digitalisering (-1,82 €/inv)]:[Minskning av pensionsstödet (-2,47 €/inv)]])</f>
        <v>-547302.64999999991</v>
      </c>
      <c r="O277" s="316">
        <v>-69710</v>
      </c>
      <c r="P277" s="41">
        <v>113972.07233760692</v>
      </c>
      <c r="Q277" s="144">
        <v>671.76</v>
      </c>
      <c r="R277" s="144">
        <v>-162023.92617344484</v>
      </c>
      <c r="S277" s="144">
        <v>1194.24</v>
      </c>
      <c r="T277" s="144">
        <v>34515.291641155251</v>
      </c>
      <c r="U277" s="144">
        <v>20899.199999999997</v>
      </c>
      <c r="V277" s="333">
        <f>SUM(MinskningarHöjningar[[#This Row],[Kompensation för arbetsmarknadsstöd (arbetsmarknadsstöd år 2006)]:[Höjning av statsandel på grund av corona enligt invånarantal (2,80 €/inv)]])</f>
        <v>-60481.362194682661</v>
      </c>
      <c r="W277" s="331">
        <f>MinskningarHöjningar[[#This Row],[Höjningar sammanlagt]]+MinskningarHöjningar[[#This Row],[Minskningar sammanlagt]]</f>
        <v>-607784.01219468261</v>
      </c>
      <c r="X277" s="122"/>
    </row>
    <row r="278" spans="1:24" s="54" customFormat="1" x14ac:dyDescent="0.25">
      <c r="A278" s="307">
        <v>895</v>
      </c>
      <c r="B278" s="38" t="s">
        <v>374</v>
      </c>
      <c r="C278" s="144">
        <v>-28250.04</v>
      </c>
      <c r="D278" s="144">
        <v>-28250.04</v>
      </c>
      <c r="E278" s="144">
        <v>-28250.04</v>
      </c>
      <c r="F278" s="144">
        <v>-63640.2</v>
      </c>
      <c r="G278" s="144">
        <v>-776.1</v>
      </c>
      <c r="H278" s="144">
        <v>-99395.12</v>
      </c>
      <c r="I278" s="144">
        <v>-121605.44</v>
      </c>
      <c r="J278" s="144">
        <v>-263058.39999999997</v>
      </c>
      <c r="K278" s="144">
        <v>-305783.39999999997</v>
      </c>
      <c r="L278" s="144">
        <v>-510366.01095000003</v>
      </c>
      <c r="M278" s="144">
        <v>-38339.340000000004</v>
      </c>
      <c r="N278" s="332">
        <f>SUM(MinskningarHöjningar[[#This Row],[Minskning på basis av incitament för kommunernas digitalisering (-1,82 €/inv)]:[Minskning av pensionsstödet (-2,47 €/inv)]])</f>
        <v>-1487714.1309499999</v>
      </c>
      <c r="O278" s="316">
        <v>166575</v>
      </c>
      <c r="P278" s="41">
        <v>-127042.48566932231</v>
      </c>
      <c r="Q278" s="144">
        <v>1396.98</v>
      </c>
      <c r="R278" s="144">
        <v>-91472.687004695224</v>
      </c>
      <c r="S278" s="144">
        <v>2483.52</v>
      </c>
      <c r="T278" s="144">
        <v>87381.079597587566</v>
      </c>
      <c r="U278" s="144">
        <v>43461.599999999999</v>
      </c>
      <c r="V278" s="333">
        <f>SUM(MinskningarHöjningar[[#This Row],[Kompensation för arbetsmarknadsstöd (arbetsmarknadsstöd år 2006)]:[Höjning av statsandel på grund av corona enligt invånarantal (2,80 €/inv)]])</f>
        <v>82783.006923570036</v>
      </c>
      <c r="W278" s="331">
        <f>MinskningarHöjningar[[#This Row],[Höjningar sammanlagt]]+MinskningarHöjningar[[#This Row],[Minskningar sammanlagt]]</f>
        <v>-1404931.1240264298</v>
      </c>
      <c r="X278" s="122"/>
    </row>
    <row r="279" spans="1:24" s="54" customFormat="1" x14ac:dyDescent="0.25">
      <c r="A279" s="307">
        <v>905</v>
      </c>
      <c r="B279" s="38" t="s">
        <v>375</v>
      </c>
      <c r="C279" s="144">
        <v>-123097.52</v>
      </c>
      <c r="D279" s="144">
        <v>-123097.52</v>
      </c>
      <c r="E279" s="144">
        <v>-123097.52</v>
      </c>
      <c r="F279" s="144">
        <v>-277307.59999999998</v>
      </c>
      <c r="G279" s="144">
        <v>-3381.8</v>
      </c>
      <c r="H279" s="144">
        <v>-425243.51999999996</v>
      </c>
      <c r="I279" s="144">
        <v>-520266.23999999999</v>
      </c>
      <c r="J279" s="144">
        <v>-1125446.3999999999</v>
      </c>
      <c r="K279" s="144">
        <v>-1332429.2</v>
      </c>
      <c r="L279" s="144">
        <v>-3992778.3818999999</v>
      </c>
      <c r="M279" s="144">
        <v>-167060.92000000001</v>
      </c>
      <c r="N279" s="332">
        <f>SUM(MinskningarHöjningar[[#This Row],[Minskning på basis av incitament för kommunernas digitalisering (-1,82 €/inv)]:[Minskning av pensionsstödet (-2,47 €/inv)]])</f>
        <v>-8213206.6218999997</v>
      </c>
      <c r="O279" s="316">
        <v>-766334</v>
      </c>
      <c r="P279" s="41">
        <v>274345.07104651257</v>
      </c>
      <c r="Q279" s="144">
        <v>6087.24</v>
      </c>
      <c r="R279" s="144">
        <v>-840885.28100737871</v>
      </c>
      <c r="S279" s="144">
        <v>10821.76</v>
      </c>
      <c r="T279" s="144">
        <v>395056.78621999442</v>
      </c>
      <c r="U279" s="144">
        <v>189380.8</v>
      </c>
      <c r="V279" s="333">
        <f>SUM(MinskningarHöjningar[[#This Row],[Kompensation för arbetsmarknadsstöd (arbetsmarknadsstöd år 2006)]:[Höjning av statsandel på grund av corona enligt invånarantal (2,80 €/inv)]])</f>
        <v>-731527.62374087167</v>
      </c>
      <c r="W279" s="331">
        <f>MinskningarHöjningar[[#This Row],[Höjningar sammanlagt]]+MinskningarHöjningar[[#This Row],[Minskningar sammanlagt]]</f>
        <v>-8944734.245640872</v>
      </c>
      <c r="X279" s="122"/>
    </row>
    <row r="280" spans="1:24" s="54" customFormat="1" x14ac:dyDescent="0.25">
      <c r="A280" s="307">
        <v>908</v>
      </c>
      <c r="B280" s="38" t="s">
        <v>194</v>
      </c>
      <c r="C280" s="144">
        <v>-38169.040000000001</v>
      </c>
      <c r="D280" s="144">
        <v>-38169.040000000001</v>
      </c>
      <c r="E280" s="144">
        <v>-38169.040000000001</v>
      </c>
      <c r="F280" s="144">
        <v>-85985.2</v>
      </c>
      <c r="G280" s="144">
        <v>-1048.6000000000001</v>
      </c>
      <c r="H280" s="144">
        <v>-133368.16</v>
      </c>
      <c r="I280" s="144">
        <v>-163169.91999999998</v>
      </c>
      <c r="J280" s="144">
        <v>-352971.2</v>
      </c>
      <c r="K280" s="144">
        <v>-413148.39999999997</v>
      </c>
      <c r="L280" s="144">
        <v>-986775.90500000003</v>
      </c>
      <c r="M280" s="144">
        <v>-51800.840000000004</v>
      </c>
      <c r="N280" s="332">
        <f>SUM(MinskningarHöjningar[[#This Row],[Minskning på basis av incitament för kommunernas digitalisering (-1,82 €/inv)]:[Minskning av pensionsstödet (-2,47 €/inv)]])</f>
        <v>-2302775.3449999997</v>
      </c>
      <c r="O280" s="316">
        <v>606941</v>
      </c>
      <c r="P280" s="41">
        <v>29654.960622604936</v>
      </c>
      <c r="Q280" s="144">
        <v>1887.48</v>
      </c>
      <c r="R280" s="144">
        <v>113355.31144835742</v>
      </c>
      <c r="S280" s="144">
        <v>3355.52</v>
      </c>
      <c r="T280" s="144">
        <v>117388.25065064715</v>
      </c>
      <c r="U280" s="144">
        <v>58721.599999999999</v>
      </c>
      <c r="V280" s="333">
        <f>SUM(MinskningarHöjningar[[#This Row],[Kompensation för arbetsmarknadsstöd (arbetsmarknadsstöd år 2006)]:[Höjning av statsandel på grund av corona enligt invånarantal (2,80 €/inv)]])</f>
        <v>931304.12272160954</v>
      </c>
      <c r="W280" s="331">
        <f>MinskningarHöjningar[[#This Row],[Höjningar sammanlagt]]+MinskningarHöjningar[[#This Row],[Minskningar sammanlagt]]</f>
        <v>-1371471.2222783901</v>
      </c>
      <c r="X280" s="122"/>
    </row>
    <row r="281" spans="1:24" s="54" customFormat="1" x14ac:dyDescent="0.25">
      <c r="A281" s="307">
        <v>915</v>
      </c>
      <c r="B281" s="38" t="s">
        <v>195</v>
      </c>
      <c r="C281" s="144">
        <v>-37248.120000000003</v>
      </c>
      <c r="D281" s="144">
        <v>-37248.120000000003</v>
      </c>
      <c r="E281" s="144">
        <v>-37248.120000000003</v>
      </c>
      <c r="F281" s="144">
        <v>-83910.599999999991</v>
      </c>
      <c r="G281" s="144">
        <v>-1023.3000000000001</v>
      </c>
      <c r="H281" s="144">
        <v>-133488.04999999999</v>
      </c>
      <c r="I281" s="144">
        <v>-163316.6</v>
      </c>
      <c r="J281" s="144">
        <v>-353288.5</v>
      </c>
      <c r="K281" s="144">
        <v>-403180.2</v>
      </c>
      <c r="L281" s="144">
        <v>-1356468.9071500001</v>
      </c>
      <c r="M281" s="144">
        <v>-50551.020000000004</v>
      </c>
      <c r="N281" s="332">
        <f>SUM(MinskningarHöjningar[[#This Row],[Minskning på basis av incitament för kommunernas digitalisering (-1,82 €/inv)]:[Minskning av pensionsstödet (-2,47 €/inv)]])</f>
        <v>-2656971.5371500002</v>
      </c>
      <c r="O281" s="316">
        <v>496889</v>
      </c>
      <c r="P281" s="41">
        <v>-27351.97135592252</v>
      </c>
      <c r="Q281" s="144">
        <v>1841.9399999999998</v>
      </c>
      <c r="R281" s="144">
        <v>208764.35289750661</v>
      </c>
      <c r="S281" s="144">
        <v>3274.56</v>
      </c>
      <c r="T281" s="144">
        <v>111105.42183311505</v>
      </c>
      <c r="U281" s="144">
        <v>57304.799999999996</v>
      </c>
      <c r="V281" s="333">
        <f>SUM(MinskningarHöjningar[[#This Row],[Kompensation för arbetsmarknadsstöd (arbetsmarknadsstöd år 2006)]:[Höjning av statsandel på grund av corona enligt invånarantal (2,80 €/inv)]])</f>
        <v>851828.10337469925</v>
      </c>
      <c r="W281" s="331">
        <f>MinskningarHöjningar[[#This Row],[Höjningar sammanlagt]]+MinskningarHöjningar[[#This Row],[Minskningar sammanlagt]]</f>
        <v>-1805143.4337753011</v>
      </c>
      <c r="X281" s="122"/>
    </row>
    <row r="282" spans="1:24" s="54" customFormat="1" x14ac:dyDescent="0.25">
      <c r="A282" s="307">
        <v>918</v>
      </c>
      <c r="B282" s="38" t="s">
        <v>196</v>
      </c>
      <c r="C282" s="144">
        <v>-4173.26</v>
      </c>
      <c r="D282" s="144">
        <v>-4173.26</v>
      </c>
      <c r="E282" s="144">
        <v>-4173.26</v>
      </c>
      <c r="F282" s="144">
        <v>-9401.2999999999993</v>
      </c>
      <c r="G282" s="144">
        <v>-114.65</v>
      </c>
      <c r="H282" s="144">
        <v>-14613.96</v>
      </c>
      <c r="I282" s="144">
        <v>-17879.52</v>
      </c>
      <c r="J282" s="144">
        <v>-38677.199999999997</v>
      </c>
      <c r="K282" s="144">
        <v>-45172.1</v>
      </c>
      <c r="L282" s="144">
        <v>-56349.705000000002</v>
      </c>
      <c r="M282" s="144">
        <v>-5663.71</v>
      </c>
      <c r="N282" s="332">
        <f>SUM(MinskningarHöjningar[[#This Row],[Minskning på basis av incitament för kommunernas digitalisering (-1,82 €/inv)]:[Minskning av pensionsstödet (-2,47 €/inv)]])</f>
        <v>-200391.92500000002</v>
      </c>
      <c r="O282" s="316">
        <v>-27273</v>
      </c>
      <c r="P282" s="41">
        <v>4954.2125695180148</v>
      </c>
      <c r="Q282" s="144">
        <v>206.37</v>
      </c>
      <c r="R282" s="144">
        <v>-2681.9647554392523</v>
      </c>
      <c r="S282" s="144">
        <v>366.88</v>
      </c>
      <c r="T282" s="144">
        <v>11049.642307962391</v>
      </c>
      <c r="U282" s="144">
        <v>6420.4</v>
      </c>
      <c r="V282" s="333">
        <f>SUM(MinskningarHöjningar[[#This Row],[Kompensation för arbetsmarknadsstöd (arbetsmarknadsstöd år 2006)]:[Höjning av statsandel på grund av corona enligt invånarantal (2,80 €/inv)]])</f>
        <v>-6957.4598779588487</v>
      </c>
      <c r="W282" s="331">
        <f>MinskningarHöjningar[[#This Row],[Höjningar sammanlagt]]+MinskningarHöjningar[[#This Row],[Minskningar sammanlagt]]</f>
        <v>-207349.38487795886</v>
      </c>
      <c r="X282" s="122"/>
    </row>
    <row r="283" spans="1:24" s="54" customFormat="1" x14ac:dyDescent="0.25">
      <c r="A283" s="307">
        <v>921</v>
      </c>
      <c r="B283" s="38" t="s">
        <v>197</v>
      </c>
      <c r="C283" s="144">
        <v>-3665.48</v>
      </c>
      <c r="D283" s="144">
        <v>-3665.48</v>
      </c>
      <c r="E283" s="144">
        <v>-3665.48</v>
      </c>
      <c r="F283" s="144">
        <v>-8257.4</v>
      </c>
      <c r="G283" s="144">
        <v>-100.7</v>
      </c>
      <c r="H283" s="144">
        <v>-13213.14</v>
      </c>
      <c r="I283" s="144">
        <v>-16165.68</v>
      </c>
      <c r="J283" s="144">
        <v>-34969.799999999996</v>
      </c>
      <c r="K283" s="144">
        <v>-39675.799999999996</v>
      </c>
      <c r="L283" s="144">
        <v>-56230.395499999999</v>
      </c>
      <c r="M283" s="144">
        <v>-4974.5800000000008</v>
      </c>
      <c r="N283" s="332">
        <f>SUM(MinskningarHöjningar[[#This Row],[Minskning på basis av incitament för kommunernas digitalisering (-1,82 €/inv)]:[Minskning av pensionsstödet (-2,47 €/inv)]])</f>
        <v>-184583.93549999999</v>
      </c>
      <c r="O283" s="316">
        <v>-66078</v>
      </c>
      <c r="P283" s="41">
        <v>186918.53762630746</v>
      </c>
      <c r="Q283" s="144">
        <v>181.26</v>
      </c>
      <c r="R283" s="144">
        <v>-6743.0523239666945</v>
      </c>
      <c r="S283" s="144">
        <v>322.24</v>
      </c>
      <c r="T283" s="144">
        <v>7792.7942769466681</v>
      </c>
      <c r="U283" s="144">
        <v>5639.2</v>
      </c>
      <c r="V283" s="333">
        <f>SUM(MinskningarHöjningar[[#This Row],[Kompensation för arbetsmarknadsstöd (arbetsmarknadsstöd år 2006)]:[Höjning av statsandel på grund av corona enligt invånarantal (2,80 €/inv)]])</f>
        <v>128032.97957928742</v>
      </c>
      <c r="W283" s="331">
        <f>MinskningarHöjningar[[#This Row],[Höjningar sammanlagt]]+MinskningarHöjningar[[#This Row],[Minskningar sammanlagt]]</f>
        <v>-56550.955920712571</v>
      </c>
      <c r="X283" s="122"/>
    </row>
    <row r="284" spans="1:24" s="54" customFormat="1" x14ac:dyDescent="0.25">
      <c r="A284" s="307">
        <v>922</v>
      </c>
      <c r="B284" s="38" t="s">
        <v>198</v>
      </c>
      <c r="C284" s="144">
        <v>-7926.1</v>
      </c>
      <c r="D284" s="144">
        <v>-7926.1</v>
      </c>
      <c r="E284" s="144">
        <v>-7926.1</v>
      </c>
      <c r="F284" s="144">
        <v>-17855.5</v>
      </c>
      <c r="G284" s="144">
        <v>-217.75</v>
      </c>
      <c r="H284" s="144">
        <v>-28142.6</v>
      </c>
      <c r="I284" s="144">
        <v>-34431.199999999997</v>
      </c>
      <c r="J284" s="144">
        <v>-74482</v>
      </c>
      <c r="K284" s="144">
        <v>-85793.5</v>
      </c>
      <c r="L284" s="144">
        <v>-69330.095000000001</v>
      </c>
      <c r="M284" s="144">
        <v>-10756.85</v>
      </c>
      <c r="N284" s="332">
        <f>SUM(MinskningarHöjningar[[#This Row],[Minskning på basis av incitament för kommunernas digitalisering (-1,82 €/inv)]:[Minskning av pensionsstödet (-2,47 €/inv)]])</f>
        <v>-344787.79499999993</v>
      </c>
      <c r="O284" s="316">
        <v>7844</v>
      </c>
      <c r="P284" s="41">
        <v>-17408.788966968656</v>
      </c>
      <c r="Q284" s="144">
        <v>391.95</v>
      </c>
      <c r="R284" s="144">
        <v>12771.239554456046</v>
      </c>
      <c r="S284" s="144">
        <v>696.80000000000007</v>
      </c>
      <c r="T284" s="144">
        <v>23904.330855038825</v>
      </c>
      <c r="U284" s="144">
        <v>12194</v>
      </c>
      <c r="V284" s="333">
        <f>SUM(MinskningarHöjningar[[#This Row],[Kompensation för arbetsmarknadsstöd (arbetsmarknadsstöd år 2006)]:[Höjning av statsandel på grund av corona enligt invånarantal (2,80 €/inv)]])</f>
        <v>40393.531442526219</v>
      </c>
      <c r="W284" s="331">
        <f>MinskningarHöjningar[[#This Row],[Höjningar sammanlagt]]+MinskningarHöjningar[[#This Row],[Minskningar sammanlagt]]</f>
        <v>-304394.26355747372</v>
      </c>
      <c r="X284" s="122"/>
    </row>
    <row r="285" spans="1:24" s="54" customFormat="1" x14ac:dyDescent="0.25">
      <c r="A285" s="307">
        <v>924</v>
      </c>
      <c r="B285" s="38" t="s">
        <v>376</v>
      </c>
      <c r="C285" s="144">
        <v>-5667.4800000000005</v>
      </c>
      <c r="D285" s="144">
        <v>-5667.4800000000005</v>
      </c>
      <c r="E285" s="144">
        <v>-5667.4800000000005</v>
      </c>
      <c r="F285" s="144">
        <v>-12767.4</v>
      </c>
      <c r="G285" s="144">
        <v>-155.70000000000002</v>
      </c>
      <c r="H285" s="144">
        <v>-20292.96</v>
      </c>
      <c r="I285" s="144">
        <v>-24827.52</v>
      </c>
      <c r="J285" s="144">
        <v>-53707.199999999997</v>
      </c>
      <c r="K285" s="144">
        <v>-61345.799999999996</v>
      </c>
      <c r="L285" s="144">
        <v>-45302.815000000002</v>
      </c>
      <c r="M285" s="144">
        <v>-7691.5800000000008</v>
      </c>
      <c r="N285" s="332">
        <f>SUM(MinskningarHöjningar[[#This Row],[Minskning på basis av incitament för kommunernas digitalisering (-1,82 €/inv)]:[Minskning av pensionsstödet (-2,47 €/inv)]])</f>
        <v>-243093.41499999998</v>
      </c>
      <c r="O285" s="316">
        <v>-2352</v>
      </c>
      <c r="P285" s="41">
        <v>96922.8365674261</v>
      </c>
      <c r="Q285" s="144">
        <v>280.26</v>
      </c>
      <c r="R285" s="144">
        <v>-21589.971063933001</v>
      </c>
      <c r="S285" s="144">
        <v>498.24</v>
      </c>
      <c r="T285" s="144">
        <v>14387.333621047977</v>
      </c>
      <c r="U285" s="144">
        <v>8719.1999999999989</v>
      </c>
      <c r="V285" s="333">
        <f>SUM(MinskningarHöjningar[[#This Row],[Kompensation för arbetsmarknadsstöd (arbetsmarknadsstöd år 2006)]:[Höjning av statsandel på grund av corona enligt invånarantal (2,80 €/inv)]])</f>
        <v>96865.899124541073</v>
      </c>
      <c r="W285" s="331">
        <f>MinskningarHöjningar[[#This Row],[Höjningar sammanlagt]]+MinskningarHöjningar[[#This Row],[Minskningar sammanlagt]]</f>
        <v>-146227.51587545889</v>
      </c>
      <c r="X285" s="122"/>
    </row>
    <row r="286" spans="1:24" s="54" customFormat="1" x14ac:dyDescent="0.25">
      <c r="A286" s="307">
        <v>925</v>
      </c>
      <c r="B286" s="38" t="s">
        <v>199</v>
      </c>
      <c r="C286" s="144">
        <v>-6513.7800000000007</v>
      </c>
      <c r="D286" s="144">
        <v>-6513.7800000000007</v>
      </c>
      <c r="E286" s="144">
        <v>-6513.7800000000007</v>
      </c>
      <c r="F286" s="144">
        <v>-14673.9</v>
      </c>
      <c r="G286" s="144">
        <v>-178.95000000000002</v>
      </c>
      <c r="H286" s="144">
        <v>-23252.35</v>
      </c>
      <c r="I286" s="144">
        <v>-28448.2</v>
      </c>
      <c r="J286" s="144">
        <v>-61539.5</v>
      </c>
      <c r="K286" s="144">
        <v>-70506.3</v>
      </c>
      <c r="L286" s="144">
        <v>-74953.195000000007</v>
      </c>
      <c r="M286" s="144">
        <v>-8840.130000000001</v>
      </c>
      <c r="N286" s="332">
        <f>SUM(MinskningarHöjningar[[#This Row],[Minskning på basis av incitament för kommunernas digitalisering (-1,82 €/inv)]:[Minskning av pensionsstödet (-2,47 €/inv)]])</f>
        <v>-301933.86499999999</v>
      </c>
      <c r="O286" s="316">
        <v>81614</v>
      </c>
      <c r="P286" s="41">
        <v>104347.35000475124</v>
      </c>
      <c r="Q286" s="144">
        <v>322.11</v>
      </c>
      <c r="R286" s="144">
        <v>-60398.975403779266</v>
      </c>
      <c r="S286" s="144">
        <v>572.64</v>
      </c>
      <c r="T286" s="144">
        <v>14708.269068004241</v>
      </c>
      <c r="U286" s="144">
        <v>10021.199999999999</v>
      </c>
      <c r="V286" s="333">
        <f>SUM(MinskningarHöjningar[[#This Row],[Kompensation för arbetsmarknadsstöd (arbetsmarknadsstöd år 2006)]:[Höjning av statsandel på grund av corona enligt invånarantal (2,80 €/inv)]])</f>
        <v>151186.59366897619</v>
      </c>
      <c r="W286" s="331">
        <f>MinskningarHöjningar[[#This Row],[Höjningar sammanlagt]]+MinskningarHöjningar[[#This Row],[Minskningar sammanlagt]]</f>
        <v>-150747.2713310238</v>
      </c>
      <c r="X286" s="122"/>
    </row>
    <row r="287" spans="1:24" s="54" customFormat="1" x14ac:dyDescent="0.25">
      <c r="A287" s="307">
        <v>927</v>
      </c>
      <c r="B287" s="38" t="s">
        <v>377</v>
      </c>
      <c r="C287" s="144">
        <v>-53067.560000000005</v>
      </c>
      <c r="D287" s="144">
        <v>-53067.560000000005</v>
      </c>
      <c r="E287" s="144">
        <v>-53067.560000000005</v>
      </c>
      <c r="F287" s="144">
        <v>-119547.79999999999</v>
      </c>
      <c r="G287" s="144">
        <v>-1457.9</v>
      </c>
      <c r="H287" s="144">
        <v>-183330.74</v>
      </c>
      <c r="I287" s="144">
        <v>-224296.88</v>
      </c>
      <c r="J287" s="144">
        <v>-485201.8</v>
      </c>
      <c r="K287" s="144">
        <v>-574412.6</v>
      </c>
      <c r="L287" s="144">
        <v>-1604455.9338499999</v>
      </c>
      <c r="M287" s="144">
        <v>-72020.260000000009</v>
      </c>
      <c r="N287" s="332">
        <f>SUM(MinskningarHöjningar[[#This Row],[Minskning på basis av incitament för kommunernas digitalisering (-1,82 €/inv)]:[Minskning av pensionsstödet (-2,47 €/inv)]])</f>
        <v>-3423926.5938499998</v>
      </c>
      <c r="O287" s="316">
        <v>-203115</v>
      </c>
      <c r="P287" s="41">
        <v>94447.855535522103</v>
      </c>
      <c r="Q287" s="144">
        <v>2624.22</v>
      </c>
      <c r="R287" s="144">
        <v>111420.98224633394</v>
      </c>
      <c r="S287" s="144">
        <v>4665.28</v>
      </c>
      <c r="T287" s="144">
        <v>184353.45048445181</v>
      </c>
      <c r="U287" s="144">
        <v>81642.399999999994</v>
      </c>
      <c r="V287" s="333">
        <f>SUM(MinskningarHöjningar[[#This Row],[Kompensation för arbetsmarknadsstöd (arbetsmarknadsstöd år 2006)]:[Höjning av statsandel på grund av corona enligt invånarantal (2,80 €/inv)]])</f>
        <v>276039.18826630781</v>
      </c>
      <c r="W287" s="331">
        <f>MinskningarHöjningar[[#This Row],[Höjningar sammanlagt]]+MinskningarHöjningar[[#This Row],[Minskningar sammanlagt]]</f>
        <v>-3147887.4055836918</v>
      </c>
      <c r="X287" s="122"/>
    </row>
    <row r="288" spans="1:24" s="54" customFormat="1" x14ac:dyDescent="0.25">
      <c r="A288" s="307">
        <v>931</v>
      </c>
      <c r="B288" s="38" t="s">
        <v>200</v>
      </c>
      <c r="C288" s="144">
        <v>-11240.32</v>
      </c>
      <c r="D288" s="144">
        <v>-11240.32</v>
      </c>
      <c r="E288" s="144">
        <v>-11240.32</v>
      </c>
      <c r="F288" s="144">
        <v>-25321.599999999999</v>
      </c>
      <c r="G288" s="144">
        <v>-308.8</v>
      </c>
      <c r="H288" s="144">
        <v>-40453.409999999996</v>
      </c>
      <c r="I288" s="144">
        <v>-49492.92</v>
      </c>
      <c r="J288" s="144">
        <v>-107063.7</v>
      </c>
      <c r="K288" s="144">
        <v>-121667.2</v>
      </c>
      <c r="L288" s="144">
        <v>-256668.72</v>
      </c>
      <c r="M288" s="144">
        <v>-15254.720000000001</v>
      </c>
      <c r="N288" s="332">
        <f>SUM(MinskningarHöjningar[[#This Row],[Minskning på basis av incitament för kommunernas digitalisering (-1,82 €/inv)]:[Minskning av pensionsstödet (-2,47 €/inv)]])</f>
        <v>-649952.03</v>
      </c>
      <c r="O288" s="316">
        <v>142346</v>
      </c>
      <c r="P288" s="41">
        <v>-29884.024469129741</v>
      </c>
      <c r="Q288" s="144">
        <v>555.84</v>
      </c>
      <c r="R288" s="144">
        <v>-16942.308781795873</v>
      </c>
      <c r="S288" s="144">
        <v>988.16</v>
      </c>
      <c r="T288" s="144">
        <v>26084.753572115082</v>
      </c>
      <c r="U288" s="144">
        <v>17292.8</v>
      </c>
      <c r="V288" s="333">
        <f>SUM(MinskningarHöjningar[[#This Row],[Kompensation för arbetsmarknadsstöd (arbetsmarknadsstöd år 2006)]:[Höjning av statsandel på grund av corona enligt invånarantal (2,80 €/inv)]])</f>
        <v>140441.22032118947</v>
      </c>
      <c r="W288" s="331">
        <f>MinskningarHöjningar[[#This Row],[Höjningar sammanlagt]]+MinskningarHöjningar[[#This Row],[Minskningar sammanlagt]]</f>
        <v>-509510.80967881053</v>
      </c>
      <c r="X288" s="122"/>
    </row>
    <row r="289" spans="1:24" s="54" customFormat="1" x14ac:dyDescent="0.25">
      <c r="A289" s="307">
        <v>934</v>
      </c>
      <c r="B289" s="38" t="s">
        <v>201</v>
      </c>
      <c r="C289" s="144">
        <v>-5145.1400000000003</v>
      </c>
      <c r="D289" s="144">
        <v>-5145.1400000000003</v>
      </c>
      <c r="E289" s="144">
        <v>-5145.1400000000003</v>
      </c>
      <c r="F289" s="144">
        <v>-11590.699999999999</v>
      </c>
      <c r="G289" s="144">
        <v>-141.35</v>
      </c>
      <c r="H289" s="144">
        <v>-18765.939999999999</v>
      </c>
      <c r="I289" s="144">
        <v>-22959.279999999999</v>
      </c>
      <c r="J289" s="144">
        <v>-49665.799999999996</v>
      </c>
      <c r="K289" s="144">
        <v>-55691.9</v>
      </c>
      <c r="L289" s="144">
        <v>-76233.595000000001</v>
      </c>
      <c r="M289" s="144">
        <v>-6982.6900000000005</v>
      </c>
      <c r="N289" s="332">
        <f>SUM(MinskningarHöjningar[[#This Row],[Minskning på basis av incitament för kommunernas digitalisering (-1,82 €/inv)]:[Minskning av pensionsstödet (-2,47 €/inv)]])</f>
        <v>-257466.67499999999</v>
      </c>
      <c r="O289" s="316">
        <v>-23874</v>
      </c>
      <c r="P289" s="41">
        <v>62305.717786749825</v>
      </c>
      <c r="Q289" s="144">
        <v>254.42999999999998</v>
      </c>
      <c r="R289" s="144">
        <v>5686.6542163041777</v>
      </c>
      <c r="S289" s="144">
        <v>452.32</v>
      </c>
      <c r="T289" s="144">
        <v>13572.465134979824</v>
      </c>
      <c r="U289" s="144">
        <v>7915.5999999999995</v>
      </c>
      <c r="V289" s="333">
        <f>SUM(MinskningarHöjningar[[#This Row],[Kompensation för arbetsmarknadsstöd (arbetsmarknadsstöd år 2006)]:[Höjning av statsandel på grund av corona enligt invånarantal (2,80 €/inv)]])</f>
        <v>66313.187138033827</v>
      </c>
      <c r="W289" s="331">
        <f>MinskningarHöjningar[[#This Row],[Höjningar sammanlagt]]+MinskningarHöjningar[[#This Row],[Minskningar sammanlagt]]</f>
        <v>-191153.48786196616</v>
      </c>
      <c r="X289" s="122"/>
    </row>
    <row r="290" spans="1:24" s="54" customFormat="1" x14ac:dyDescent="0.25">
      <c r="A290" s="307">
        <v>935</v>
      </c>
      <c r="B290" s="38" t="s">
        <v>202</v>
      </c>
      <c r="C290" s="144">
        <v>-5658.38</v>
      </c>
      <c r="D290" s="144">
        <v>-5658.38</v>
      </c>
      <c r="E290" s="144">
        <v>-5658.38</v>
      </c>
      <c r="F290" s="144">
        <v>-12746.9</v>
      </c>
      <c r="G290" s="144">
        <v>-155.45000000000002</v>
      </c>
      <c r="H290" s="144">
        <v>-20236.169999999998</v>
      </c>
      <c r="I290" s="144">
        <v>-24758.04</v>
      </c>
      <c r="J290" s="144">
        <v>-53556.899999999994</v>
      </c>
      <c r="K290" s="144">
        <v>-61247.299999999996</v>
      </c>
      <c r="L290" s="144">
        <v>-88512.79</v>
      </c>
      <c r="M290" s="144">
        <v>-7679.2300000000005</v>
      </c>
      <c r="N290" s="332">
        <f>SUM(MinskningarHöjningar[[#This Row],[Minskning på basis av incitament för kommunernas digitalisering (-1,82 €/inv)]:[Minskning av pensionsstödet (-2,47 €/inv)]])</f>
        <v>-285867.92</v>
      </c>
      <c r="O290" s="316">
        <v>-36833</v>
      </c>
      <c r="P290" s="41">
        <v>62997.892044780776</v>
      </c>
      <c r="Q290" s="144">
        <v>279.81</v>
      </c>
      <c r="R290" s="144">
        <v>-19355.542479651456</v>
      </c>
      <c r="S290" s="144">
        <v>497.44</v>
      </c>
      <c r="T290" s="144">
        <v>13344.208247379205</v>
      </c>
      <c r="U290" s="144">
        <v>8705.1999999999989</v>
      </c>
      <c r="V290" s="333">
        <f>SUM(MinskningarHöjningar[[#This Row],[Kompensation för arbetsmarknadsstöd (arbetsmarknadsstöd år 2006)]:[Höjning av statsandel på grund av corona enligt invånarantal (2,80 €/inv)]])</f>
        <v>29636.007812508527</v>
      </c>
      <c r="W290" s="331">
        <f>MinskningarHöjningar[[#This Row],[Höjningar sammanlagt]]+MinskningarHöjningar[[#This Row],[Minskningar sammanlagt]]</f>
        <v>-256231.91218749146</v>
      </c>
      <c r="X290" s="122"/>
    </row>
    <row r="291" spans="1:24" s="54" customFormat="1" x14ac:dyDescent="0.25">
      <c r="A291" s="307">
        <v>936</v>
      </c>
      <c r="B291" s="38" t="s">
        <v>378</v>
      </c>
      <c r="C291" s="144">
        <v>-11910.08</v>
      </c>
      <c r="D291" s="144">
        <v>-11910.08</v>
      </c>
      <c r="E291" s="144">
        <v>-11910.08</v>
      </c>
      <c r="F291" s="144">
        <v>-26830.399999999998</v>
      </c>
      <c r="G291" s="144">
        <v>-327.20000000000005</v>
      </c>
      <c r="H291" s="144">
        <v>-43185.64</v>
      </c>
      <c r="I291" s="144">
        <v>-52835.68</v>
      </c>
      <c r="J291" s="144">
        <v>-114294.79999999999</v>
      </c>
      <c r="K291" s="144">
        <v>-128916.79999999999</v>
      </c>
      <c r="L291" s="144">
        <v>-264839.37400000001</v>
      </c>
      <c r="M291" s="144">
        <v>-16163.680000000002</v>
      </c>
      <c r="N291" s="332">
        <f>SUM(MinskningarHöjningar[[#This Row],[Minskning på basis av incitament för kommunernas digitalisering (-1,82 €/inv)]:[Minskning av pensionsstödet (-2,47 €/inv)]])</f>
        <v>-683123.81400000001</v>
      </c>
      <c r="O291" s="316">
        <v>-107812</v>
      </c>
      <c r="P291" s="41">
        <v>46812.20847382769</v>
      </c>
      <c r="Q291" s="144">
        <v>588.95999999999992</v>
      </c>
      <c r="R291" s="144">
        <v>-42040.315181500489</v>
      </c>
      <c r="S291" s="144">
        <v>1047.04</v>
      </c>
      <c r="T291" s="144">
        <v>29059.001689580626</v>
      </c>
      <c r="U291" s="144">
        <v>18323.199999999997</v>
      </c>
      <c r="V291" s="333">
        <f>SUM(MinskningarHöjningar[[#This Row],[Kompensation för arbetsmarknadsstöd (arbetsmarknadsstöd år 2006)]:[Höjning av statsandel på grund av corona enligt invånarantal (2,80 €/inv)]])</f>
        <v>-54021.905018092177</v>
      </c>
      <c r="W291" s="331">
        <f>MinskningarHöjningar[[#This Row],[Höjningar sammanlagt]]+MinskningarHöjningar[[#This Row],[Minskningar sammanlagt]]</f>
        <v>-737145.71901809215</v>
      </c>
      <c r="X291" s="122"/>
    </row>
    <row r="292" spans="1:24" s="54" customFormat="1" x14ac:dyDescent="0.25">
      <c r="A292" s="307">
        <v>946</v>
      </c>
      <c r="B292" s="38" t="s">
        <v>379</v>
      </c>
      <c r="C292" s="144">
        <v>-11759.02</v>
      </c>
      <c r="D292" s="144">
        <v>-11759.02</v>
      </c>
      <c r="E292" s="144">
        <v>-11759.02</v>
      </c>
      <c r="F292" s="144">
        <v>-26490.1</v>
      </c>
      <c r="G292" s="144">
        <v>-323.05</v>
      </c>
      <c r="H292" s="144">
        <v>-41746.959999999999</v>
      </c>
      <c r="I292" s="144">
        <v>-51075.519999999997</v>
      </c>
      <c r="J292" s="144">
        <v>-110487.2</v>
      </c>
      <c r="K292" s="144">
        <v>-127281.7</v>
      </c>
      <c r="L292" s="144">
        <v>-103701.42</v>
      </c>
      <c r="M292" s="144">
        <v>-15958.670000000002</v>
      </c>
      <c r="N292" s="332">
        <f>SUM(MinskningarHöjningar[[#This Row],[Minskning på basis av incitament för kommunernas digitalisering (-1,82 €/inv)]:[Minskning av pensionsstödet (-2,47 €/inv)]])</f>
        <v>-512341.68</v>
      </c>
      <c r="O292" s="316">
        <v>-66992</v>
      </c>
      <c r="P292" s="41">
        <v>511241.87484688405</v>
      </c>
      <c r="Q292" s="144">
        <v>581.49</v>
      </c>
      <c r="R292" s="144">
        <v>-79550.505913508605</v>
      </c>
      <c r="S292" s="144">
        <v>1033.76</v>
      </c>
      <c r="T292" s="144">
        <v>31026.417416957484</v>
      </c>
      <c r="U292" s="144">
        <v>18090.8</v>
      </c>
      <c r="V292" s="333">
        <f>SUM(MinskningarHöjningar[[#This Row],[Kompensation för arbetsmarknadsstöd (arbetsmarknadsstöd år 2006)]:[Höjning av statsandel på grund av corona enligt invånarantal (2,80 €/inv)]])</f>
        <v>415431.83635033295</v>
      </c>
      <c r="W292" s="331">
        <f>MinskningarHöjningar[[#This Row],[Höjningar sammanlagt]]+MinskningarHöjningar[[#This Row],[Minskningar sammanlagt]]</f>
        <v>-96909.843649667047</v>
      </c>
      <c r="X292" s="122"/>
    </row>
    <row r="293" spans="1:24" s="54" customFormat="1" x14ac:dyDescent="0.25">
      <c r="A293" s="307">
        <v>976</v>
      </c>
      <c r="B293" s="38" t="s">
        <v>380</v>
      </c>
      <c r="C293" s="144">
        <v>-7130.76</v>
      </c>
      <c r="D293" s="144">
        <v>-7130.76</v>
      </c>
      <c r="E293" s="144">
        <v>-7130.76</v>
      </c>
      <c r="F293" s="144">
        <v>-16063.8</v>
      </c>
      <c r="G293" s="144">
        <v>-195.9</v>
      </c>
      <c r="H293" s="144">
        <v>-25984.579999999998</v>
      </c>
      <c r="I293" s="144">
        <v>-31790.959999999999</v>
      </c>
      <c r="J293" s="144">
        <v>-68770.599999999991</v>
      </c>
      <c r="K293" s="144">
        <v>-77184.599999999991</v>
      </c>
      <c r="L293" s="144">
        <v>-103934.70625</v>
      </c>
      <c r="M293" s="144">
        <v>-9677.4600000000009</v>
      </c>
      <c r="N293" s="332">
        <f>SUM(MinskningarHöjningar[[#This Row],[Minskning på basis av incitament för kommunernas digitalisering (-1,82 €/inv)]:[Minskning av pensionsstödet (-2,47 €/inv)]])</f>
        <v>-354994.88624999998</v>
      </c>
      <c r="O293" s="316">
        <v>-68703</v>
      </c>
      <c r="P293" s="41">
        <v>-68346.25052626431</v>
      </c>
      <c r="Q293" s="144">
        <v>352.62</v>
      </c>
      <c r="R293" s="144">
        <v>1889.7106935028714</v>
      </c>
      <c r="S293" s="144">
        <v>626.88</v>
      </c>
      <c r="T293" s="144">
        <v>17217.355630769118</v>
      </c>
      <c r="U293" s="144">
        <v>10970.4</v>
      </c>
      <c r="V293" s="333">
        <f>SUM(MinskningarHöjningar[[#This Row],[Kompensation för arbetsmarknadsstöd (arbetsmarknadsstöd år 2006)]:[Höjning av statsandel på grund av corona enligt invånarantal (2,80 €/inv)]])</f>
        <v>-105992.28420199234</v>
      </c>
      <c r="W293" s="331">
        <f>MinskningarHöjningar[[#This Row],[Höjningar sammanlagt]]+MinskningarHöjningar[[#This Row],[Minskningar sammanlagt]]</f>
        <v>-460987.17045199231</v>
      </c>
      <c r="X293" s="122"/>
    </row>
    <row r="294" spans="1:24" s="54" customFormat="1" x14ac:dyDescent="0.25">
      <c r="A294" s="307">
        <v>977</v>
      </c>
      <c r="B294" s="38" t="s">
        <v>203</v>
      </c>
      <c r="C294" s="144">
        <v>-27764.100000000002</v>
      </c>
      <c r="D294" s="144">
        <v>-27764.100000000002</v>
      </c>
      <c r="E294" s="144">
        <v>-27764.100000000002</v>
      </c>
      <c r="F294" s="144">
        <v>-62545.499999999993</v>
      </c>
      <c r="G294" s="144">
        <v>-762.75</v>
      </c>
      <c r="H294" s="144">
        <v>-96233.81</v>
      </c>
      <c r="I294" s="144">
        <v>-117737.72</v>
      </c>
      <c r="J294" s="144">
        <v>-254691.69999999998</v>
      </c>
      <c r="K294" s="144">
        <v>-300523.5</v>
      </c>
      <c r="L294" s="144">
        <v>-620876.28099999996</v>
      </c>
      <c r="M294" s="144">
        <v>-37679.850000000006</v>
      </c>
      <c r="N294" s="332">
        <f>SUM(MinskningarHöjningar[[#This Row],[Minskning på basis av incitament för kommunernas digitalisering (-1,82 €/inv)]:[Minskning av pensionsstödet (-2,47 €/inv)]])</f>
        <v>-1574343.4109999998</v>
      </c>
      <c r="O294" s="316">
        <v>55920</v>
      </c>
      <c r="P294" s="41">
        <v>31894.618232842535</v>
      </c>
      <c r="Q294" s="144">
        <v>1372.95</v>
      </c>
      <c r="R294" s="144">
        <v>79958.584283079268</v>
      </c>
      <c r="S294" s="144">
        <v>2440.8000000000002</v>
      </c>
      <c r="T294" s="144">
        <v>77002.169894826249</v>
      </c>
      <c r="U294" s="144">
        <v>42714</v>
      </c>
      <c r="V294" s="333">
        <f>SUM(MinskningarHöjningar[[#This Row],[Kompensation för arbetsmarknadsstöd (arbetsmarknadsstöd år 2006)]:[Höjning av statsandel på grund av corona enligt invånarantal (2,80 €/inv)]])</f>
        <v>291303.12241074804</v>
      </c>
      <c r="W294" s="331">
        <f>MinskningarHöjningar[[#This Row],[Höjningar sammanlagt]]+MinskningarHöjningar[[#This Row],[Minskningar sammanlagt]]</f>
        <v>-1283040.2885892517</v>
      </c>
      <c r="X294" s="122"/>
    </row>
    <row r="295" spans="1:24" s="54" customFormat="1" x14ac:dyDescent="0.25">
      <c r="A295" s="307">
        <v>980</v>
      </c>
      <c r="B295" s="38" t="s">
        <v>204</v>
      </c>
      <c r="C295" s="144">
        <v>-60522.28</v>
      </c>
      <c r="D295" s="144">
        <v>-60522.28</v>
      </c>
      <c r="E295" s="144">
        <v>-60522.28</v>
      </c>
      <c r="F295" s="144">
        <v>-136341.4</v>
      </c>
      <c r="G295" s="144">
        <v>-1662.7</v>
      </c>
      <c r="H295" s="144">
        <v>-207460.18</v>
      </c>
      <c r="I295" s="144">
        <v>-253818.16</v>
      </c>
      <c r="J295" s="144">
        <v>-549062.6</v>
      </c>
      <c r="K295" s="144">
        <v>-655103.79999999993</v>
      </c>
      <c r="L295" s="144">
        <v>-1295372.0094999999</v>
      </c>
      <c r="M295" s="144">
        <v>-82137.38</v>
      </c>
      <c r="N295" s="332">
        <f>SUM(MinskningarHöjningar[[#This Row],[Minskning på basis av incitament för kommunernas digitalisering (-1,82 €/inv)]:[Minskning av pensionsstödet (-2,47 €/inv)]])</f>
        <v>-3362525.0694999993</v>
      </c>
      <c r="O295" s="316">
        <v>-15104</v>
      </c>
      <c r="P295" s="41">
        <v>-347209.93432351947</v>
      </c>
      <c r="Q295" s="144">
        <v>2992.8599999999997</v>
      </c>
      <c r="R295" s="144">
        <v>30817.545606577274</v>
      </c>
      <c r="S295" s="144">
        <v>5320.64</v>
      </c>
      <c r="T295" s="144">
        <v>185123.04685701171</v>
      </c>
      <c r="U295" s="144">
        <v>93111.2</v>
      </c>
      <c r="V295" s="333">
        <f>SUM(MinskningarHöjningar[[#This Row],[Kompensation för arbetsmarknadsstöd (arbetsmarknadsstöd år 2006)]:[Höjning av statsandel på grund av corona enligt invånarantal (2,80 €/inv)]])</f>
        <v>-44948.64185993046</v>
      </c>
      <c r="W295" s="331">
        <f>MinskningarHöjningar[[#This Row],[Höjningar sammanlagt]]+MinskningarHöjningar[[#This Row],[Minskningar sammanlagt]]</f>
        <v>-3407473.7113599298</v>
      </c>
      <c r="X295" s="122"/>
    </row>
    <row r="296" spans="1:24" s="54" customFormat="1" x14ac:dyDescent="0.25">
      <c r="A296" s="307">
        <v>981</v>
      </c>
      <c r="B296" s="38" t="s">
        <v>205</v>
      </c>
      <c r="C296" s="144">
        <v>-4264.26</v>
      </c>
      <c r="D296" s="144">
        <v>-4264.26</v>
      </c>
      <c r="E296" s="144">
        <v>-4264.26</v>
      </c>
      <c r="F296" s="144">
        <v>-9606.2999999999993</v>
      </c>
      <c r="G296" s="144">
        <v>-117.15</v>
      </c>
      <c r="H296" s="144">
        <v>-14967.32</v>
      </c>
      <c r="I296" s="144">
        <v>-18311.84</v>
      </c>
      <c r="J296" s="144">
        <v>-39612.400000000001</v>
      </c>
      <c r="K296" s="144">
        <v>-46157.1</v>
      </c>
      <c r="L296" s="144">
        <v>-78580.414999999994</v>
      </c>
      <c r="M296" s="144">
        <v>-5787.21</v>
      </c>
      <c r="N296" s="332">
        <f>SUM(MinskningarHöjningar[[#This Row],[Minskning på basis av incitament för kommunernas digitalisering (-1,82 €/inv)]:[Minskning av pensionsstödet (-2,47 €/inv)]])</f>
        <v>-225932.51499999998</v>
      </c>
      <c r="O296" s="316">
        <v>29176</v>
      </c>
      <c r="P296" s="41">
        <v>26663.146500021219</v>
      </c>
      <c r="Q296" s="144">
        <v>210.87</v>
      </c>
      <c r="R296" s="144">
        <v>10378.440764734371</v>
      </c>
      <c r="S296" s="144">
        <v>374.88</v>
      </c>
      <c r="T296" s="144">
        <v>11145.343467707924</v>
      </c>
      <c r="U296" s="144">
        <v>6560.4</v>
      </c>
      <c r="V296" s="333">
        <f>SUM(MinskningarHöjningar[[#This Row],[Kompensation för arbetsmarknadsstöd (arbetsmarknadsstöd år 2006)]:[Höjning av statsandel på grund av corona enligt invånarantal (2,80 €/inv)]])</f>
        <v>84509.08073246351</v>
      </c>
      <c r="W296" s="331">
        <f>MinskningarHöjningar[[#This Row],[Höjningar sammanlagt]]+MinskningarHöjningar[[#This Row],[Minskningar sammanlagt]]</f>
        <v>-141423.43426753648</v>
      </c>
      <c r="X296" s="122"/>
    </row>
    <row r="297" spans="1:24" s="54" customFormat="1" x14ac:dyDescent="0.25">
      <c r="A297" s="307">
        <v>989</v>
      </c>
      <c r="B297" s="38" t="s">
        <v>381</v>
      </c>
      <c r="C297" s="144">
        <v>-10221.120000000001</v>
      </c>
      <c r="D297" s="144">
        <v>-10221.120000000001</v>
      </c>
      <c r="E297" s="144">
        <v>-10221.120000000001</v>
      </c>
      <c r="F297" s="144">
        <v>-23025.599999999999</v>
      </c>
      <c r="G297" s="144">
        <v>-280.8</v>
      </c>
      <c r="H297" s="144">
        <v>-37266.86</v>
      </c>
      <c r="I297" s="144">
        <v>-45594.32</v>
      </c>
      <c r="J297" s="144">
        <v>-98630.2</v>
      </c>
      <c r="K297" s="144">
        <v>-110635.2</v>
      </c>
      <c r="L297" s="144">
        <v>-166884.33499999999</v>
      </c>
      <c r="M297" s="144">
        <v>-13871.52</v>
      </c>
      <c r="N297" s="332">
        <f>SUM(MinskningarHöjningar[[#This Row],[Minskning på basis av incitament för kommunernas digitalisering (-1,82 €/inv)]:[Minskning av pensionsstödet (-2,47 €/inv)]])</f>
        <v>-526852.19500000007</v>
      </c>
      <c r="O297" s="316">
        <v>126664</v>
      </c>
      <c r="P297" s="41">
        <v>96496.763933300972</v>
      </c>
      <c r="Q297" s="144">
        <v>505.44</v>
      </c>
      <c r="R297" s="144">
        <v>-218.17703829817037</v>
      </c>
      <c r="S297" s="144">
        <v>898.56000000000006</v>
      </c>
      <c r="T297" s="144">
        <v>26684.486958687972</v>
      </c>
      <c r="U297" s="144">
        <v>15724.8</v>
      </c>
      <c r="V297" s="333">
        <f>SUM(MinskningarHöjningar[[#This Row],[Kompensation för arbetsmarknadsstöd (arbetsmarknadsstöd år 2006)]:[Höjning av statsandel på grund av corona enligt invånarantal (2,80 €/inv)]])</f>
        <v>266755.87385369081</v>
      </c>
      <c r="W297" s="331">
        <f>MinskningarHöjningar[[#This Row],[Höjningar sammanlagt]]+MinskningarHöjningar[[#This Row],[Minskningar sammanlagt]]</f>
        <v>-260096.32114630926</v>
      </c>
      <c r="X297" s="122"/>
    </row>
    <row r="298" spans="1:24" s="54" customFormat="1" x14ac:dyDescent="0.25">
      <c r="A298" s="307">
        <v>992</v>
      </c>
      <c r="B298" s="38" t="s">
        <v>206</v>
      </c>
      <c r="C298" s="144">
        <v>-34152.300000000003</v>
      </c>
      <c r="D298" s="144">
        <v>-34152.300000000003</v>
      </c>
      <c r="E298" s="144">
        <v>-34152.300000000003</v>
      </c>
      <c r="F298" s="144">
        <v>-76936.5</v>
      </c>
      <c r="G298" s="144">
        <v>-938.25</v>
      </c>
      <c r="H298" s="144">
        <v>-120798.64</v>
      </c>
      <c r="I298" s="144">
        <v>-147791.67999999999</v>
      </c>
      <c r="J298" s="144">
        <v>-319704.8</v>
      </c>
      <c r="K298" s="144">
        <v>-369670.5</v>
      </c>
      <c r="L298" s="144">
        <v>-996212.90749999997</v>
      </c>
      <c r="M298" s="144">
        <v>-46349.55</v>
      </c>
      <c r="N298" s="332">
        <f>SUM(MinskningarHöjningar[[#This Row],[Minskning på basis av incitament för kommunernas digitalisering (-1,82 €/inv)]:[Minskning av pensionsstödet (-2,47 €/inv)]])</f>
        <v>-2180859.7275</v>
      </c>
      <c r="O298" s="316">
        <v>678179</v>
      </c>
      <c r="P298" s="41">
        <v>18012.54996163398</v>
      </c>
      <c r="Q298" s="144">
        <v>1688.85</v>
      </c>
      <c r="R298" s="144">
        <v>27032.532718329749</v>
      </c>
      <c r="S298" s="144">
        <v>3002.4</v>
      </c>
      <c r="T298" s="144">
        <v>98295.395590307118</v>
      </c>
      <c r="U298" s="144">
        <v>52542</v>
      </c>
      <c r="V298" s="333">
        <f>SUM(MinskningarHöjningar[[#This Row],[Kompensation för arbetsmarknadsstöd (arbetsmarknadsstöd år 2006)]:[Höjning av statsandel på grund av corona enligt invånarantal (2,80 €/inv)]])</f>
        <v>878752.72827027086</v>
      </c>
      <c r="W298" s="331">
        <f>MinskningarHöjningar[[#This Row],[Höjningar sammanlagt]]+MinskningarHöjningar[[#This Row],[Minskningar sammanlagt]]</f>
        <v>-1302106.9992297292</v>
      </c>
      <c r="X298" s="122"/>
    </row>
    <row r="300" spans="1:24" x14ac:dyDescent="0.25">
      <c r="R300" s="317"/>
      <c r="S300" s="317"/>
      <c r="T300" s="317"/>
      <c r="U300" s="317"/>
    </row>
    <row r="314" spans="1:23" x14ac:dyDescent="0.25">
      <c r="A314" s="318"/>
      <c r="B314" s="319"/>
      <c r="C314" s="50"/>
      <c r="D314" s="50"/>
      <c r="E314" s="50"/>
      <c r="F314" s="50"/>
      <c r="G314" s="50"/>
      <c r="H314" s="50"/>
      <c r="I314" s="50"/>
      <c r="J314" s="47"/>
      <c r="K314" s="47"/>
      <c r="L314" s="47"/>
      <c r="M314" s="47"/>
      <c r="N314" s="314"/>
      <c r="O314" s="166"/>
      <c r="P314" s="50"/>
      <c r="Q314" s="50"/>
      <c r="R314" s="50"/>
      <c r="S314" s="50"/>
      <c r="T314" s="50"/>
      <c r="U314" s="50"/>
      <c r="V314" s="314"/>
      <c r="W314" s="326"/>
    </row>
    <row r="315" spans="1:23" x14ac:dyDescent="0.25">
      <c r="A315" s="318"/>
      <c r="B315" s="319"/>
      <c r="C315" s="50"/>
      <c r="D315" s="50"/>
      <c r="E315" s="50"/>
      <c r="F315" s="50"/>
      <c r="G315" s="50"/>
      <c r="H315" s="50"/>
      <c r="I315" s="50"/>
      <c r="J315" s="47"/>
      <c r="K315" s="47"/>
      <c r="L315" s="47"/>
      <c r="M315" s="47"/>
      <c r="N315" s="314"/>
      <c r="O315" s="166"/>
      <c r="P315" s="50"/>
      <c r="Q315" s="50"/>
      <c r="R315" s="50"/>
      <c r="S315" s="50"/>
      <c r="T315" s="50"/>
      <c r="U315" s="50"/>
      <c r="V315" s="314"/>
      <c r="W315" s="326"/>
    </row>
    <row r="316" spans="1:23" x14ac:dyDescent="0.25">
      <c r="A316" s="318"/>
      <c r="B316" s="319"/>
      <c r="C316" s="50"/>
      <c r="D316" s="50"/>
      <c r="E316" s="50"/>
      <c r="F316" s="50"/>
      <c r="G316" s="50"/>
      <c r="H316" s="50"/>
      <c r="I316" s="50"/>
      <c r="J316" s="47"/>
      <c r="K316" s="47"/>
      <c r="L316" s="47"/>
      <c r="M316" s="47"/>
      <c r="N316" s="314"/>
      <c r="O316" s="166"/>
      <c r="P316" s="50"/>
      <c r="Q316" s="50"/>
      <c r="R316" s="50"/>
      <c r="S316" s="50"/>
      <c r="T316" s="50"/>
      <c r="U316" s="50"/>
      <c r="V316" s="314"/>
      <c r="W316" s="326"/>
    </row>
    <row r="317" spans="1:23" x14ac:dyDescent="0.25">
      <c r="A317" s="318"/>
      <c r="B317" s="319"/>
      <c r="C317" s="50"/>
      <c r="D317" s="50"/>
      <c r="E317" s="50"/>
      <c r="F317" s="50"/>
      <c r="G317" s="50"/>
      <c r="H317" s="50"/>
      <c r="I317" s="50"/>
      <c r="J317" s="47"/>
      <c r="K317" s="47"/>
      <c r="L317" s="47"/>
      <c r="M317" s="47"/>
      <c r="N317" s="314"/>
      <c r="O317" s="166"/>
      <c r="P317" s="50"/>
      <c r="Q317" s="50"/>
      <c r="R317" s="50"/>
      <c r="S317" s="50"/>
      <c r="T317" s="50"/>
      <c r="U317" s="50"/>
      <c r="V317" s="314"/>
      <c r="W317" s="326"/>
    </row>
    <row r="318" spans="1:23" x14ac:dyDescent="0.25">
      <c r="A318" s="318"/>
      <c r="B318" s="319"/>
      <c r="C318" s="50"/>
      <c r="D318" s="50"/>
      <c r="E318" s="50"/>
      <c r="F318" s="50"/>
      <c r="G318" s="50"/>
      <c r="H318" s="50"/>
      <c r="I318" s="50"/>
      <c r="J318" s="47"/>
      <c r="K318" s="47"/>
      <c r="L318" s="47"/>
      <c r="M318" s="47"/>
      <c r="N318" s="314"/>
      <c r="O318" s="166"/>
      <c r="P318" s="50"/>
      <c r="Q318" s="50"/>
      <c r="R318" s="50"/>
      <c r="S318" s="50"/>
      <c r="T318" s="50"/>
      <c r="U318" s="50"/>
      <c r="V318" s="314"/>
      <c r="W318" s="326"/>
    </row>
    <row r="319" spans="1:23" x14ac:dyDescent="0.25">
      <c r="A319" s="318"/>
      <c r="B319" s="319"/>
      <c r="C319" s="50"/>
      <c r="D319" s="50"/>
      <c r="E319" s="50"/>
      <c r="F319" s="50"/>
      <c r="G319" s="50"/>
      <c r="H319" s="50"/>
      <c r="I319" s="50"/>
      <c r="J319" s="47"/>
      <c r="K319" s="47"/>
      <c r="L319" s="47"/>
      <c r="M319" s="47"/>
      <c r="N319" s="314"/>
      <c r="O319" s="166"/>
      <c r="P319" s="50"/>
      <c r="Q319" s="50"/>
      <c r="R319" s="50"/>
      <c r="S319" s="50"/>
      <c r="T319" s="50"/>
      <c r="U319" s="50"/>
      <c r="V319" s="314"/>
      <c r="W319" s="326"/>
    </row>
  </sheetData>
  <pageMargins left="0.31496062992125984" right="0.31496062992125984" top="0.55118110236220474" bottom="0.55118110236220474" header="0.31496062992125984" footer="0.31496062992125984"/>
  <pageSetup paperSize="9" scale="6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4"/>
  <sheetViews>
    <sheetView zoomScale="80" zoomScaleNormal="80" workbookViewId="0">
      <pane xSplit="2" ySplit="11" topLeftCell="C12" activePane="bottomRight" state="frozen"/>
      <selection activeCell="G29" sqref="G29"/>
      <selection pane="topRight" activeCell="G29" sqref="G29"/>
      <selection pane="bottomLeft" activeCell="G29" sqref="G29"/>
      <selection pane="bottomRight" activeCell="G35" sqref="G35"/>
    </sheetView>
  </sheetViews>
  <sheetFormatPr defaultRowHeight="15" x14ac:dyDescent="0.25"/>
  <cols>
    <col min="1" max="1" width="9.625" style="23" customWidth="1"/>
    <col min="2" max="2" width="13.5" style="346" customWidth="1"/>
    <col min="3" max="3" width="14.625" style="347" customWidth="1"/>
    <col min="4" max="4" width="17.125" style="14" customWidth="1"/>
    <col min="5" max="5" width="20.125" style="14" bestFit="1" customWidth="1"/>
    <col min="6" max="6" width="24" style="14" customWidth="1"/>
    <col min="7" max="7" width="21.5" style="349" bestFit="1" customWidth="1"/>
    <col min="8" max="8" width="18.5" style="369" customWidth="1"/>
    <col min="9" max="9" width="14.125" style="15" customWidth="1"/>
    <col min="10" max="10" width="18.625" style="15" customWidth="1"/>
    <col min="11" max="11" width="15.875" style="15" bestFit="1" customWidth="1"/>
    <col min="12" max="12" width="23.5" style="15" customWidth="1"/>
    <col min="13" max="13" width="25.875" style="41" bestFit="1" customWidth="1"/>
    <col min="14" max="14" width="22.625" style="41" customWidth="1"/>
    <col min="15" max="15" width="23.5" style="41" customWidth="1"/>
    <col min="16" max="16" width="11.625" style="386" bestFit="1" customWidth="1"/>
    <col min="17" max="17" width="13" style="387" bestFit="1" customWidth="1"/>
    <col min="19" max="19" width="11.125" style="132" bestFit="1" customWidth="1"/>
    <col min="20" max="20" width="13" style="131" bestFit="1" customWidth="1"/>
    <col min="21" max="21" width="10.875" style="131" bestFit="1" customWidth="1"/>
    <col min="22" max="22" width="12" style="131" bestFit="1" customWidth="1"/>
    <col min="23" max="23" width="11.125" style="127" bestFit="1" customWidth="1"/>
  </cols>
  <sheetData>
    <row r="1" spans="1:23" ht="23.25" x14ac:dyDescent="0.35">
      <c r="A1" s="498" t="s">
        <v>508</v>
      </c>
      <c r="F1" s="348"/>
      <c r="H1" s="350"/>
      <c r="I1" s="14"/>
      <c r="S1"/>
      <c r="T1" s="127"/>
      <c r="U1" s="127"/>
      <c r="V1" s="127"/>
    </row>
    <row r="2" spans="1:23" x14ac:dyDescent="0.25">
      <c r="A2" s="345" t="s">
        <v>403</v>
      </c>
      <c r="H2" s="350"/>
      <c r="I2" s="14"/>
      <c r="L2" s="351"/>
      <c r="N2" s="164"/>
      <c r="S2"/>
      <c r="T2" s="127"/>
      <c r="U2" s="127"/>
      <c r="V2" s="127"/>
    </row>
    <row r="3" spans="1:23" x14ac:dyDescent="0.25">
      <c r="A3" s="23" t="s">
        <v>511</v>
      </c>
      <c r="F3" s="352"/>
      <c r="H3" s="350"/>
      <c r="I3" s="353"/>
      <c r="S3"/>
      <c r="T3" s="127"/>
      <c r="U3" s="127"/>
      <c r="V3" s="127"/>
    </row>
    <row r="4" spans="1:23" x14ac:dyDescent="0.25">
      <c r="A4" s="23" t="s">
        <v>512</v>
      </c>
      <c r="H4" s="350"/>
      <c r="I4" s="14"/>
      <c r="P4" s="388"/>
      <c r="S4"/>
      <c r="T4" s="127"/>
      <c r="U4" s="127"/>
      <c r="V4" s="127"/>
    </row>
    <row r="5" spans="1:23" x14ac:dyDescent="0.25">
      <c r="A5" s="377" t="s">
        <v>582</v>
      </c>
      <c r="H5" s="350"/>
      <c r="I5" s="14"/>
      <c r="O5" s="184"/>
      <c r="S5"/>
      <c r="T5" s="127"/>
      <c r="U5" s="127"/>
      <c r="V5" s="127"/>
    </row>
    <row r="6" spans="1:23" x14ac:dyDescent="0.25">
      <c r="A6" s="23" t="s">
        <v>513</v>
      </c>
      <c r="H6" s="350"/>
      <c r="I6" s="14"/>
      <c r="N6" s="312"/>
      <c r="O6" s="184"/>
      <c r="S6"/>
      <c r="T6" s="127"/>
      <c r="U6" s="127"/>
      <c r="V6" s="127"/>
    </row>
    <row r="7" spans="1:23" x14ac:dyDescent="0.25">
      <c r="A7" s="23" t="s">
        <v>514</v>
      </c>
      <c r="D7" s="354"/>
      <c r="H7" s="350"/>
      <c r="I7" s="14"/>
      <c r="J7" s="355"/>
      <c r="M7" s="151"/>
      <c r="N7" s="356"/>
      <c r="O7" s="357"/>
      <c r="S7"/>
      <c r="T7" s="127"/>
      <c r="U7" s="127"/>
      <c r="V7" s="127"/>
    </row>
    <row r="8" spans="1:23" x14ac:dyDescent="0.25">
      <c r="A8" s="23" t="s">
        <v>528</v>
      </c>
      <c r="F8" s="358"/>
      <c r="H8" s="350"/>
      <c r="I8" s="14"/>
      <c r="J8" s="27"/>
      <c r="K8" s="359"/>
      <c r="M8" s="360"/>
      <c r="Q8" s="389"/>
      <c r="S8"/>
      <c r="T8" s="127"/>
      <c r="U8" s="127"/>
      <c r="V8" s="127"/>
    </row>
    <row r="9" spans="1:23" ht="36.6" customHeight="1" x14ac:dyDescent="0.25">
      <c r="A9" s="402"/>
      <c r="B9" s="411">
        <v>293</v>
      </c>
      <c r="C9" s="403" t="s">
        <v>438</v>
      </c>
      <c r="D9" s="404"/>
      <c r="E9" s="404"/>
      <c r="F9" s="404"/>
      <c r="G9" s="405"/>
      <c r="H9" s="406" t="s">
        <v>519</v>
      </c>
      <c r="I9" s="407"/>
      <c r="J9" s="407"/>
      <c r="K9" s="407"/>
      <c r="L9" s="408"/>
      <c r="M9" s="407"/>
      <c r="N9" s="409"/>
      <c r="O9" s="410"/>
      <c r="P9" s="400"/>
      <c r="Q9" s="401"/>
      <c r="S9"/>
      <c r="T9" s="127"/>
      <c r="U9" s="127"/>
      <c r="V9" s="127"/>
    </row>
    <row r="10" spans="1:23" s="384" customFormat="1" ht="42.75" x14ac:dyDescent="0.2">
      <c r="A10" s="378" t="s">
        <v>404</v>
      </c>
      <c r="B10" s="379" t="s">
        <v>293</v>
      </c>
      <c r="C10" s="380" t="s">
        <v>509</v>
      </c>
      <c r="D10" s="381" t="s">
        <v>515</v>
      </c>
      <c r="E10" s="382" t="s">
        <v>516</v>
      </c>
      <c r="F10" s="382" t="s">
        <v>517</v>
      </c>
      <c r="G10" s="383" t="s">
        <v>518</v>
      </c>
      <c r="H10" s="395" t="s">
        <v>520</v>
      </c>
      <c r="I10" s="396" t="s">
        <v>521</v>
      </c>
      <c r="J10" s="396" t="s">
        <v>522</v>
      </c>
      <c r="K10" s="396" t="s">
        <v>523</v>
      </c>
      <c r="L10" s="397" t="s">
        <v>524</v>
      </c>
      <c r="M10" s="398" t="s">
        <v>525</v>
      </c>
      <c r="N10" s="398" t="s">
        <v>526</v>
      </c>
      <c r="O10" s="397" t="s">
        <v>527</v>
      </c>
      <c r="P10" s="390" t="s">
        <v>529</v>
      </c>
      <c r="Q10" s="391" t="s">
        <v>530</v>
      </c>
      <c r="T10" s="385"/>
      <c r="U10" s="385"/>
      <c r="V10" s="385"/>
      <c r="W10" s="385"/>
    </row>
    <row r="11" spans="1:23" x14ac:dyDescent="0.25">
      <c r="A11" s="345"/>
      <c r="B11" s="182" t="s">
        <v>400</v>
      </c>
      <c r="C11" s="364">
        <v>5488130</v>
      </c>
      <c r="D11" s="32">
        <v>19.88</v>
      </c>
      <c r="E11" s="34">
        <v>19525972262.940025</v>
      </c>
      <c r="F11" s="34">
        <v>98232941964.914474</v>
      </c>
      <c r="G11" s="362">
        <v>713956858</v>
      </c>
      <c r="H11" s="361">
        <v>19528708862.624985</v>
      </c>
      <c r="I11" s="34">
        <v>1813336289.5311282</v>
      </c>
      <c r="J11" s="34">
        <v>11066331.298999999</v>
      </c>
      <c r="K11" s="34">
        <v>21353111483.455105</v>
      </c>
      <c r="L11" s="365">
        <v>3890.78</v>
      </c>
      <c r="M11" s="151">
        <v>0</v>
      </c>
      <c r="N11" s="363"/>
      <c r="O11" s="365">
        <v>0.3</v>
      </c>
      <c r="P11" s="392">
        <v>144.35215753210576</v>
      </c>
      <c r="Q11" s="393">
        <v>792223406.31667566</v>
      </c>
      <c r="S11"/>
      <c r="T11" s="127"/>
      <c r="U11" s="127"/>
      <c r="V11" s="127"/>
    </row>
    <row r="12" spans="1:23" x14ac:dyDescent="0.25">
      <c r="A12" s="366">
        <v>5</v>
      </c>
      <c r="B12" s="38" t="s">
        <v>1</v>
      </c>
      <c r="C12" s="367">
        <v>9700</v>
      </c>
      <c r="D12" s="368">
        <v>21.75</v>
      </c>
      <c r="E12" s="14">
        <v>25386398.949999999</v>
      </c>
      <c r="F12" s="14">
        <v>116719075.63218391</v>
      </c>
      <c r="G12" s="349">
        <v>0</v>
      </c>
      <c r="H12" s="369">
        <v>23203752.235678159</v>
      </c>
      <c r="I12" s="14">
        <v>1949850.410750417</v>
      </c>
      <c r="J12" s="15">
        <v>0</v>
      </c>
      <c r="K12" s="15">
        <v>25153602.646428578</v>
      </c>
      <c r="L12" s="15">
        <v>2593.1549120029463</v>
      </c>
      <c r="M12" s="41">
        <v>1297.6250879970539</v>
      </c>
      <c r="N12" s="370">
        <v>0</v>
      </c>
      <c r="O12" s="371">
        <v>0</v>
      </c>
      <c r="P12" s="394">
        <v>1038.1000703976431</v>
      </c>
      <c r="Q12" s="393">
        <v>10069570.682857137</v>
      </c>
      <c r="S12" s="128"/>
      <c r="T12" s="129"/>
      <c r="U12" s="130"/>
    </row>
    <row r="13" spans="1:23" x14ac:dyDescent="0.25">
      <c r="A13" s="366">
        <v>9</v>
      </c>
      <c r="B13" s="38" t="s">
        <v>2</v>
      </c>
      <c r="C13" s="367">
        <v>2573</v>
      </c>
      <c r="D13" s="368">
        <v>22</v>
      </c>
      <c r="E13" s="14">
        <v>6827558.4000000004</v>
      </c>
      <c r="F13" s="14">
        <v>31034356.363636363</v>
      </c>
      <c r="G13" s="349">
        <v>0</v>
      </c>
      <c r="H13" s="369">
        <v>6169630.0450909082</v>
      </c>
      <c r="I13" s="14">
        <v>250468.7069941478</v>
      </c>
      <c r="J13" s="15">
        <v>0</v>
      </c>
      <c r="K13" s="15">
        <v>6420098.7520850562</v>
      </c>
      <c r="L13" s="15">
        <v>2495.1802378877014</v>
      </c>
      <c r="M13" s="41">
        <v>1395.5997621122988</v>
      </c>
      <c r="N13" s="370">
        <v>0</v>
      </c>
      <c r="O13" s="371">
        <v>0</v>
      </c>
      <c r="P13" s="394">
        <v>1116.4798096898392</v>
      </c>
      <c r="Q13" s="393">
        <v>2872702.5503319562</v>
      </c>
      <c r="S13" s="128"/>
      <c r="T13" s="129"/>
      <c r="U13" s="130"/>
    </row>
    <row r="14" spans="1:23" x14ac:dyDescent="0.25">
      <c r="A14" s="366">
        <v>10</v>
      </c>
      <c r="B14" s="38" t="s">
        <v>3</v>
      </c>
      <c r="C14" s="367">
        <v>11544</v>
      </c>
      <c r="D14" s="368">
        <v>21.25</v>
      </c>
      <c r="E14" s="14">
        <v>29471483.68</v>
      </c>
      <c r="F14" s="14">
        <v>138689334.96470588</v>
      </c>
      <c r="G14" s="349">
        <v>0</v>
      </c>
      <c r="H14" s="369">
        <v>27571439.790983528</v>
      </c>
      <c r="I14" s="14">
        <v>2482758.7568594362</v>
      </c>
      <c r="J14" s="15">
        <v>0</v>
      </c>
      <c r="K14" s="15">
        <v>30054198.547842965</v>
      </c>
      <c r="L14" s="15">
        <v>2603.4475526544493</v>
      </c>
      <c r="M14" s="41">
        <v>1287.3324473455509</v>
      </c>
      <c r="N14" s="370">
        <v>0</v>
      </c>
      <c r="O14" s="371">
        <v>0</v>
      </c>
      <c r="P14" s="394">
        <v>1029.8659578764407</v>
      </c>
      <c r="Q14" s="393">
        <v>11888772.617725631</v>
      </c>
      <c r="S14" s="128"/>
      <c r="T14" s="129"/>
      <c r="U14" s="130"/>
    </row>
    <row r="15" spans="1:23" x14ac:dyDescent="0.25">
      <c r="A15" s="366">
        <v>16</v>
      </c>
      <c r="B15" s="38" t="s">
        <v>4</v>
      </c>
      <c r="C15" s="367">
        <v>8149</v>
      </c>
      <c r="D15" s="368">
        <v>20.75</v>
      </c>
      <c r="E15" s="14">
        <v>26397618.510000002</v>
      </c>
      <c r="F15" s="14">
        <v>127217438.60240965</v>
      </c>
      <c r="G15" s="349">
        <v>0</v>
      </c>
      <c r="H15" s="369">
        <v>25290826.794159036</v>
      </c>
      <c r="I15" s="14">
        <v>1478005.98285773</v>
      </c>
      <c r="J15" s="15">
        <v>0</v>
      </c>
      <c r="K15" s="15">
        <v>26768832.777016766</v>
      </c>
      <c r="L15" s="15">
        <v>3284.9224171084511</v>
      </c>
      <c r="M15" s="41">
        <v>605.8575828915491</v>
      </c>
      <c r="N15" s="370">
        <v>0</v>
      </c>
      <c r="O15" s="371">
        <v>0</v>
      </c>
      <c r="P15" s="394">
        <v>484.68606631323928</v>
      </c>
      <c r="Q15" s="393">
        <v>3949706.7543865871</v>
      </c>
      <c r="S15" s="128"/>
      <c r="T15" s="129"/>
      <c r="U15" s="130"/>
    </row>
    <row r="16" spans="1:23" x14ac:dyDescent="0.25">
      <c r="A16" s="366">
        <v>18</v>
      </c>
      <c r="B16" s="38" t="s">
        <v>5</v>
      </c>
      <c r="C16" s="367">
        <v>4958</v>
      </c>
      <c r="D16" s="368">
        <v>21.5</v>
      </c>
      <c r="E16" s="14">
        <v>17956205.489999998</v>
      </c>
      <c r="F16" s="14">
        <v>83517234.837209284</v>
      </c>
      <c r="G16" s="349">
        <v>0</v>
      </c>
      <c r="H16" s="369">
        <v>16603226.285637204</v>
      </c>
      <c r="I16" s="14">
        <v>911877.49725812965</v>
      </c>
      <c r="J16" s="15">
        <v>0</v>
      </c>
      <c r="K16" s="15">
        <v>17515103.782895334</v>
      </c>
      <c r="L16" s="15">
        <v>3532.6953979216082</v>
      </c>
      <c r="M16" s="41">
        <v>358.08460207839198</v>
      </c>
      <c r="N16" s="370">
        <v>0</v>
      </c>
      <c r="O16" s="371">
        <v>0</v>
      </c>
      <c r="P16" s="394">
        <v>286.46768166271357</v>
      </c>
      <c r="Q16" s="393">
        <v>1420306.7656837339</v>
      </c>
      <c r="S16" s="128"/>
      <c r="T16" s="129"/>
      <c r="U16" s="130"/>
    </row>
    <row r="17" spans="1:21" x14ac:dyDescent="0.25">
      <c r="A17" s="366">
        <v>19</v>
      </c>
      <c r="B17" s="38" t="s">
        <v>6</v>
      </c>
      <c r="C17" s="367">
        <v>3984</v>
      </c>
      <c r="D17" s="368">
        <v>21.75</v>
      </c>
      <c r="E17" s="14">
        <v>13977069.869999999</v>
      </c>
      <c r="F17" s="14">
        <v>64262390.206896551</v>
      </c>
      <c r="G17" s="349">
        <v>0</v>
      </c>
      <c r="H17" s="369">
        <v>12775363.173131032</v>
      </c>
      <c r="I17" s="14">
        <v>573614.66313730064</v>
      </c>
      <c r="J17" s="15">
        <v>0</v>
      </c>
      <c r="K17" s="15">
        <v>13348977.836268332</v>
      </c>
      <c r="L17" s="15">
        <v>3350.6470472561073</v>
      </c>
      <c r="M17" s="41">
        <v>540.13295274389293</v>
      </c>
      <c r="N17" s="370">
        <v>0</v>
      </c>
      <c r="O17" s="371">
        <v>0</v>
      </c>
      <c r="P17" s="394">
        <v>432.10636219511434</v>
      </c>
      <c r="Q17" s="393">
        <v>1721511.7469853356</v>
      </c>
      <c r="S17" s="128"/>
      <c r="T17" s="129"/>
      <c r="U17" s="130"/>
    </row>
    <row r="18" spans="1:21" x14ac:dyDescent="0.25">
      <c r="A18" s="366">
        <v>20</v>
      </c>
      <c r="B18" s="38" t="s">
        <v>7</v>
      </c>
      <c r="C18" s="367">
        <v>16611</v>
      </c>
      <c r="D18" s="368">
        <v>22.25</v>
      </c>
      <c r="E18" s="14">
        <v>58305314.140000001</v>
      </c>
      <c r="F18" s="14">
        <v>262046355.68539324</v>
      </c>
      <c r="G18" s="349">
        <v>0</v>
      </c>
      <c r="H18" s="369">
        <v>52094815.510256171</v>
      </c>
      <c r="I18" s="14">
        <v>1517712.0635887063</v>
      </c>
      <c r="J18" s="15">
        <v>0</v>
      </c>
      <c r="K18" s="15">
        <v>53612527.57384488</v>
      </c>
      <c r="L18" s="15">
        <v>3227.53161000812</v>
      </c>
      <c r="M18" s="41">
        <v>663.24838999188023</v>
      </c>
      <c r="N18" s="370">
        <v>0</v>
      </c>
      <c r="O18" s="371">
        <v>0</v>
      </c>
      <c r="P18" s="394">
        <v>530.59871199350425</v>
      </c>
      <c r="Q18" s="393">
        <v>8813775.2049240991</v>
      </c>
      <c r="S18" s="128"/>
      <c r="T18" s="129"/>
      <c r="U18" s="130"/>
    </row>
    <row r="19" spans="1:21" x14ac:dyDescent="0.25">
      <c r="A19" s="366">
        <v>46</v>
      </c>
      <c r="B19" s="38" t="s">
        <v>8</v>
      </c>
      <c r="C19" s="367">
        <v>1405</v>
      </c>
      <c r="D19" s="368">
        <v>21</v>
      </c>
      <c r="E19" s="14">
        <v>3551378.54</v>
      </c>
      <c r="F19" s="14">
        <v>16911326.380952381</v>
      </c>
      <c r="G19" s="349">
        <v>0</v>
      </c>
      <c r="H19" s="369">
        <v>3361971.6845333329</v>
      </c>
      <c r="I19" s="14">
        <v>572540.26138575352</v>
      </c>
      <c r="J19" s="15">
        <v>0</v>
      </c>
      <c r="K19" s="15">
        <v>3934511.9459190862</v>
      </c>
      <c r="L19" s="15">
        <v>2800.3643743196344</v>
      </c>
      <c r="M19" s="41">
        <v>1090.4156256803658</v>
      </c>
      <c r="N19" s="370">
        <v>0</v>
      </c>
      <c r="O19" s="371">
        <v>0</v>
      </c>
      <c r="P19" s="394">
        <v>872.33250054429266</v>
      </c>
      <c r="Q19" s="393">
        <v>1225627.1632647312</v>
      </c>
      <c r="S19" s="128"/>
      <c r="T19" s="129"/>
      <c r="U19" s="130"/>
    </row>
    <row r="20" spans="1:21" x14ac:dyDescent="0.25">
      <c r="A20" s="366">
        <v>47</v>
      </c>
      <c r="B20" s="38" t="s">
        <v>295</v>
      </c>
      <c r="C20" s="367">
        <v>1852</v>
      </c>
      <c r="D20" s="368">
        <v>21.25</v>
      </c>
      <c r="E20" s="14">
        <v>5145194.91</v>
      </c>
      <c r="F20" s="14">
        <v>24212681.929411765</v>
      </c>
      <c r="G20" s="349">
        <v>0</v>
      </c>
      <c r="H20" s="369">
        <v>4813481.1675670585</v>
      </c>
      <c r="I20" s="14">
        <v>372475.77522992867</v>
      </c>
      <c r="J20" s="15">
        <v>0</v>
      </c>
      <c r="K20" s="15">
        <v>5185956.9427969875</v>
      </c>
      <c r="L20" s="15">
        <v>2800.1927336916779</v>
      </c>
      <c r="M20" s="41">
        <v>1090.5872663083223</v>
      </c>
      <c r="N20" s="370">
        <v>0</v>
      </c>
      <c r="O20" s="371">
        <v>0</v>
      </c>
      <c r="P20" s="394">
        <v>872.46981304665792</v>
      </c>
      <c r="Q20" s="393">
        <v>1615814.0937624106</v>
      </c>
      <c r="S20" s="128"/>
      <c r="T20" s="129"/>
      <c r="U20" s="130"/>
    </row>
    <row r="21" spans="1:21" x14ac:dyDescent="0.25">
      <c r="A21" s="366">
        <v>49</v>
      </c>
      <c r="B21" s="38" t="s">
        <v>296</v>
      </c>
      <c r="C21" s="367">
        <v>283632</v>
      </c>
      <c r="D21" s="368">
        <v>18</v>
      </c>
      <c r="E21" s="14">
        <v>1304756955.5</v>
      </c>
      <c r="F21" s="14">
        <v>7248649752.7777777</v>
      </c>
      <c r="G21" s="349">
        <v>0</v>
      </c>
      <c r="H21" s="369">
        <v>1441031570.852222</v>
      </c>
      <c r="I21" s="14">
        <v>122761182.57451175</v>
      </c>
      <c r="J21" s="15">
        <v>0</v>
      </c>
      <c r="K21" s="15">
        <v>1563792753.4267337</v>
      </c>
      <c r="L21" s="15">
        <v>5513.4567094923486</v>
      </c>
      <c r="M21" s="41">
        <v>-1622.6767094923484</v>
      </c>
      <c r="N21" s="370">
        <v>7.3918323545074696</v>
      </c>
      <c r="O21" s="371">
        <v>0.3739183235450747</v>
      </c>
      <c r="P21" s="394">
        <v>-606.74855486901708</v>
      </c>
      <c r="Q21" s="393">
        <v>-172093306.11460906</v>
      </c>
      <c r="S21" s="128"/>
      <c r="T21" s="129"/>
      <c r="U21" s="130"/>
    </row>
    <row r="22" spans="1:21" x14ac:dyDescent="0.25">
      <c r="A22" s="366">
        <v>50</v>
      </c>
      <c r="B22" s="38" t="s">
        <v>9</v>
      </c>
      <c r="C22" s="367">
        <v>11748</v>
      </c>
      <c r="D22" s="368">
        <v>20.5</v>
      </c>
      <c r="E22" s="14">
        <v>39040137.560000002</v>
      </c>
      <c r="F22" s="14">
        <v>190439695.41463414</v>
      </c>
      <c r="G22" s="349">
        <v>0</v>
      </c>
      <c r="H22" s="369">
        <v>37859411.448429264</v>
      </c>
      <c r="I22" s="14">
        <v>1972704.2506746359</v>
      </c>
      <c r="J22" s="15">
        <v>0</v>
      </c>
      <c r="K22" s="15">
        <v>39832115.699103899</v>
      </c>
      <c r="L22" s="15">
        <v>3390.5444074824563</v>
      </c>
      <c r="M22" s="41">
        <v>500.23559251754386</v>
      </c>
      <c r="N22" s="370">
        <v>0</v>
      </c>
      <c r="O22" s="371">
        <v>0</v>
      </c>
      <c r="P22" s="394">
        <v>400.18847401403514</v>
      </c>
      <c r="Q22" s="393">
        <v>4701414.1927168844</v>
      </c>
      <c r="S22" s="128"/>
      <c r="T22" s="129"/>
      <c r="U22" s="130"/>
    </row>
    <row r="23" spans="1:21" x14ac:dyDescent="0.25">
      <c r="A23" s="366">
        <v>51</v>
      </c>
      <c r="B23" s="38" t="s">
        <v>297</v>
      </c>
      <c r="C23" s="367">
        <v>9454</v>
      </c>
      <c r="D23" s="368">
        <v>18</v>
      </c>
      <c r="E23" s="14">
        <v>28964602.899999999</v>
      </c>
      <c r="F23" s="14">
        <v>160914460.55555555</v>
      </c>
      <c r="G23" s="349">
        <v>594388673</v>
      </c>
      <c r="H23" s="369">
        <v>31989794.75844444</v>
      </c>
      <c r="I23" s="14">
        <v>2460620.0967678083</v>
      </c>
      <c r="J23" s="15">
        <v>9213024.431499999</v>
      </c>
      <c r="K23" s="15">
        <v>43663439.286712244</v>
      </c>
      <c r="L23" s="15">
        <v>4618.5148388737298</v>
      </c>
      <c r="M23" s="41">
        <v>-727.73483887372959</v>
      </c>
      <c r="N23" s="370">
        <v>6.5899367495316792</v>
      </c>
      <c r="O23" s="371">
        <v>0.36589936749531676</v>
      </c>
      <c r="P23" s="394">
        <v>-266.27771724820388</v>
      </c>
      <c r="Q23" s="393">
        <v>-2517389.5388645194</v>
      </c>
      <c r="S23" s="128"/>
      <c r="T23" s="129"/>
      <c r="U23" s="130"/>
    </row>
    <row r="24" spans="1:21" x14ac:dyDescent="0.25">
      <c r="A24" s="366">
        <v>52</v>
      </c>
      <c r="B24" s="38" t="s">
        <v>10</v>
      </c>
      <c r="C24" s="367">
        <v>2473</v>
      </c>
      <c r="D24" s="368">
        <v>21.5</v>
      </c>
      <c r="E24" s="14">
        <v>6753548.3899999997</v>
      </c>
      <c r="F24" s="14">
        <v>31411852.976744186</v>
      </c>
      <c r="G24" s="349">
        <v>0</v>
      </c>
      <c r="H24" s="369">
        <v>6244676.3717767438</v>
      </c>
      <c r="I24" s="14">
        <v>549434.91171817679</v>
      </c>
      <c r="J24" s="15">
        <v>0</v>
      </c>
      <c r="K24" s="15">
        <v>6794111.2834949205</v>
      </c>
      <c r="L24" s="15">
        <v>2747.3155210250384</v>
      </c>
      <c r="M24" s="41">
        <v>1143.4644789749618</v>
      </c>
      <c r="N24" s="370">
        <v>0</v>
      </c>
      <c r="O24" s="371">
        <v>0</v>
      </c>
      <c r="P24" s="394">
        <v>914.77158317996953</v>
      </c>
      <c r="Q24" s="393">
        <v>2262230.1252040644</v>
      </c>
      <c r="S24" s="128"/>
      <c r="T24" s="129"/>
      <c r="U24" s="130"/>
    </row>
    <row r="25" spans="1:21" x14ac:dyDescent="0.25">
      <c r="A25" s="366">
        <v>61</v>
      </c>
      <c r="B25" s="38" t="s">
        <v>11</v>
      </c>
      <c r="C25" s="367">
        <v>17028</v>
      </c>
      <c r="D25" s="368">
        <v>20.5</v>
      </c>
      <c r="E25" s="14">
        <v>52393452.549999997</v>
      </c>
      <c r="F25" s="14">
        <v>255577817.31707317</v>
      </c>
      <c r="G25" s="349">
        <v>0</v>
      </c>
      <c r="H25" s="369">
        <v>50808870.082634136</v>
      </c>
      <c r="I25" s="14">
        <v>3499094.0350768934</v>
      </c>
      <c r="J25" s="15">
        <v>0</v>
      </c>
      <c r="K25" s="15">
        <v>54307964.11771103</v>
      </c>
      <c r="L25" s="15">
        <v>3189.3331053389143</v>
      </c>
      <c r="M25" s="41">
        <v>701.44689466108593</v>
      </c>
      <c r="N25" s="370">
        <v>0</v>
      </c>
      <c r="O25" s="371">
        <v>0</v>
      </c>
      <c r="P25" s="394">
        <v>561.15751572886882</v>
      </c>
      <c r="Q25" s="393">
        <v>9555390.1778311785</v>
      </c>
      <c r="S25" s="128"/>
      <c r="T25" s="129"/>
      <c r="U25" s="130"/>
    </row>
    <row r="26" spans="1:21" x14ac:dyDescent="0.25">
      <c r="A26" s="366">
        <v>69</v>
      </c>
      <c r="B26" s="38" t="s">
        <v>12</v>
      </c>
      <c r="C26" s="367">
        <v>7147</v>
      </c>
      <c r="D26" s="368">
        <v>22.5</v>
      </c>
      <c r="E26" s="14">
        <v>20214651.129999999</v>
      </c>
      <c r="F26" s="14">
        <v>89842893.911111116</v>
      </c>
      <c r="G26" s="349">
        <v>0</v>
      </c>
      <c r="H26" s="369">
        <v>17860767.309528887</v>
      </c>
      <c r="I26" s="14">
        <v>1149666.9942486179</v>
      </c>
      <c r="J26" s="15">
        <v>0</v>
      </c>
      <c r="K26" s="15">
        <v>19010434.303777505</v>
      </c>
      <c r="L26" s="15">
        <v>2659.9180500598159</v>
      </c>
      <c r="M26" s="41">
        <v>1230.8619499401843</v>
      </c>
      <c r="N26" s="370">
        <v>0</v>
      </c>
      <c r="O26" s="371">
        <v>0</v>
      </c>
      <c r="P26" s="394">
        <v>984.68955995214753</v>
      </c>
      <c r="Q26" s="393">
        <v>7037576.2849779986</v>
      </c>
      <c r="S26" s="128"/>
      <c r="T26" s="129"/>
      <c r="U26" s="130"/>
    </row>
    <row r="27" spans="1:21" x14ac:dyDescent="0.25">
      <c r="A27" s="366">
        <v>71</v>
      </c>
      <c r="B27" s="38" t="s">
        <v>13</v>
      </c>
      <c r="C27" s="367">
        <v>6854</v>
      </c>
      <c r="D27" s="368">
        <v>22</v>
      </c>
      <c r="E27" s="14">
        <v>18477886.57</v>
      </c>
      <c r="F27" s="14">
        <v>83990393.5</v>
      </c>
      <c r="G27" s="349">
        <v>0</v>
      </c>
      <c r="H27" s="369">
        <v>16697290.227799999</v>
      </c>
      <c r="I27" s="14">
        <v>1244864.6107781969</v>
      </c>
      <c r="J27" s="15">
        <v>0</v>
      </c>
      <c r="K27" s="15">
        <v>17942154.838578194</v>
      </c>
      <c r="L27" s="15">
        <v>2617.7640558182366</v>
      </c>
      <c r="M27" s="41">
        <v>1273.0159441817636</v>
      </c>
      <c r="N27" s="370">
        <v>0</v>
      </c>
      <c r="O27" s="371">
        <v>0</v>
      </c>
      <c r="P27" s="394">
        <v>1018.4127553454109</v>
      </c>
      <c r="Q27" s="393">
        <v>6980201.0251374468</v>
      </c>
      <c r="S27" s="128"/>
      <c r="T27" s="129"/>
      <c r="U27" s="130"/>
    </row>
    <row r="28" spans="1:21" x14ac:dyDescent="0.25">
      <c r="A28" s="366">
        <v>72</v>
      </c>
      <c r="B28" s="38" t="s">
        <v>298</v>
      </c>
      <c r="C28" s="367">
        <v>974</v>
      </c>
      <c r="D28" s="368">
        <v>20.5</v>
      </c>
      <c r="E28" s="14">
        <v>3175700.39</v>
      </c>
      <c r="F28" s="14">
        <v>15491221.414634146</v>
      </c>
      <c r="G28" s="349">
        <v>0</v>
      </c>
      <c r="H28" s="369">
        <v>3079654.8172292677</v>
      </c>
      <c r="I28" s="14">
        <v>92276.150433515344</v>
      </c>
      <c r="J28" s="15">
        <v>0</v>
      </c>
      <c r="K28" s="15">
        <v>3171930.9676627829</v>
      </c>
      <c r="L28" s="15">
        <v>3256.6026362040893</v>
      </c>
      <c r="M28" s="41">
        <v>634.17736379591088</v>
      </c>
      <c r="N28" s="370">
        <v>0</v>
      </c>
      <c r="O28" s="371">
        <v>0</v>
      </c>
      <c r="P28" s="394">
        <v>507.34189103672873</v>
      </c>
      <c r="Q28" s="393">
        <v>494151.00186977378</v>
      </c>
      <c r="S28" s="128"/>
      <c r="T28" s="129"/>
      <c r="U28" s="130"/>
    </row>
    <row r="29" spans="1:21" x14ac:dyDescent="0.25">
      <c r="A29" s="366">
        <v>74</v>
      </c>
      <c r="B29" s="38" t="s">
        <v>14</v>
      </c>
      <c r="C29" s="367">
        <v>1165</v>
      </c>
      <c r="D29" s="368">
        <v>22</v>
      </c>
      <c r="E29" s="14">
        <v>2995117.11</v>
      </c>
      <c r="F29" s="14">
        <v>13614168.681818182</v>
      </c>
      <c r="G29" s="349">
        <v>0</v>
      </c>
      <c r="H29" s="369">
        <v>2706496.733945454</v>
      </c>
      <c r="I29" s="14">
        <v>391417.16077585507</v>
      </c>
      <c r="J29" s="15">
        <v>0</v>
      </c>
      <c r="K29" s="15">
        <v>3097913.8947213092</v>
      </c>
      <c r="L29" s="15">
        <v>2659.1535577006944</v>
      </c>
      <c r="M29" s="41">
        <v>1231.6264422993058</v>
      </c>
      <c r="N29" s="370">
        <v>0</v>
      </c>
      <c r="O29" s="371">
        <v>0</v>
      </c>
      <c r="P29" s="394">
        <v>985.30115383944474</v>
      </c>
      <c r="Q29" s="393">
        <v>1147875.8442229531</v>
      </c>
      <c r="S29" s="128"/>
      <c r="T29" s="129"/>
      <c r="U29" s="130"/>
    </row>
    <row r="30" spans="1:21" x14ac:dyDescent="0.25">
      <c r="A30" s="366">
        <v>75</v>
      </c>
      <c r="B30" s="38" t="s">
        <v>299</v>
      </c>
      <c r="C30" s="367">
        <v>20286</v>
      </c>
      <c r="D30" s="368">
        <v>21</v>
      </c>
      <c r="E30" s="14">
        <v>72656218.480000004</v>
      </c>
      <c r="F30" s="14">
        <v>345981992.76190478</v>
      </c>
      <c r="G30" s="349">
        <v>0</v>
      </c>
      <c r="H30" s="369">
        <v>68781220.161066666</v>
      </c>
      <c r="I30" s="14">
        <v>7331879.6648223372</v>
      </c>
      <c r="J30" s="15">
        <v>0</v>
      </c>
      <c r="K30" s="15">
        <v>76113099.825889006</v>
      </c>
      <c r="L30" s="15">
        <v>3752.0013716794342</v>
      </c>
      <c r="M30" s="41">
        <v>138.77862832056599</v>
      </c>
      <c r="N30" s="370">
        <v>0</v>
      </c>
      <c r="O30" s="371">
        <v>0</v>
      </c>
      <c r="P30" s="394">
        <v>111.0229026564528</v>
      </c>
      <c r="Q30" s="393">
        <v>2252210.6032888014</v>
      </c>
      <c r="S30" s="128"/>
      <c r="T30" s="129"/>
      <c r="U30" s="130"/>
    </row>
    <row r="31" spans="1:21" x14ac:dyDescent="0.25">
      <c r="A31" s="366">
        <v>77</v>
      </c>
      <c r="B31" s="38" t="s">
        <v>15</v>
      </c>
      <c r="C31" s="367">
        <v>4939</v>
      </c>
      <c r="D31" s="368">
        <v>22</v>
      </c>
      <c r="E31" s="14">
        <v>13009478.890000001</v>
      </c>
      <c r="F31" s="14">
        <v>59133994.954545453</v>
      </c>
      <c r="G31" s="349">
        <v>0</v>
      </c>
      <c r="H31" s="369">
        <v>11755838.196963634</v>
      </c>
      <c r="I31" s="14">
        <v>911947.85470616352</v>
      </c>
      <c r="J31" s="15">
        <v>0</v>
      </c>
      <c r="K31" s="15">
        <v>12667786.051669799</v>
      </c>
      <c r="L31" s="15">
        <v>2564.8483603299856</v>
      </c>
      <c r="M31" s="41">
        <v>1325.9316396700146</v>
      </c>
      <c r="N31" s="370">
        <v>0</v>
      </c>
      <c r="O31" s="371">
        <v>0</v>
      </c>
      <c r="P31" s="394">
        <v>1060.7453117360117</v>
      </c>
      <c r="Q31" s="393">
        <v>5239021.094664162</v>
      </c>
      <c r="S31" s="128"/>
      <c r="T31" s="129"/>
      <c r="U31" s="130"/>
    </row>
    <row r="32" spans="1:21" x14ac:dyDescent="0.25">
      <c r="A32" s="366">
        <v>78</v>
      </c>
      <c r="B32" s="38" t="s">
        <v>300</v>
      </c>
      <c r="C32" s="367">
        <v>8379</v>
      </c>
      <c r="D32" s="368">
        <v>21.75</v>
      </c>
      <c r="E32" s="14">
        <v>34066899.82</v>
      </c>
      <c r="F32" s="14">
        <v>156629424.45977011</v>
      </c>
      <c r="G32" s="349">
        <v>0</v>
      </c>
      <c r="H32" s="369">
        <v>31137929.582602296</v>
      </c>
      <c r="I32" s="14">
        <v>3143424.6232455974</v>
      </c>
      <c r="J32" s="15">
        <v>0</v>
      </c>
      <c r="K32" s="15">
        <v>34281354.205847897</v>
      </c>
      <c r="L32" s="15">
        <v>4091.3419508113016</v>
      </c>
      <c r="M32" s="41">
        <v>-200.56195081130136</v>
      </c>
      <c r="N32" s="370">
        <v>5.3011231806241392</v>
      </c>
      <c r="O32" s="371">
        <v>0.35301123180624139</v>
      </c>
      <c r="P32" s="394">
        <v>-70.800621309360281</v>
      </c>
      <c r="Q32" s="393">
        <v>-593238.40595112974</v>
      </c>
      <c r="S32" s="128"/>
      <c r="T32" s="129"/>
      <c r="U32" s="130"/>
    </row>
    <row r="33" spans="1:21" x14ac:dyDescent="0.25">
      <c r="A33" s="366">
        <v>79</v>
      </c>
      <c r="B33" s="38" t="s">
        <v>16</v>
      </c>
      <c r="C33" s="367">
        <v>7018</v>
      </c>
      <c r="D33" s="368">
        <v>21.5</v>
      </c>
      <c r="E33" s="14">
        <v>24966642.920000002</v>
      </c>
      <c r="F33" s="14">
        <v>116123920.55813953</v>
      </c>
      <c r="G33" s="349">
        <v>0</v>
      </c>
      <c r="H33" s="369">
        <v>23085435.406958137</v>
      </c>
      <c r="I33" s="14">
        <v>5965731.3256542534</v>
      </c>
      <c r="J33" s="15">
        <v>0</v>
      </c>
      <c r="K33" s="15">
        <v>29051166.73261239</v>
      </c>
      <c r="L33" s="15">
        <v>4139.5221904548862</v>
      </c>
      <c r="M33" s="41">
        <v>-248.74219045488599</v>
      </c>
      <c r="N33" s="370">
        <v>5.5164169803896268</v>
      </c>
      <c r="O33" s="371">
        <v>0.35516416980389626</v>
      </c>
      <c r="P33" s="394">
        <v>-88.344313568112227</v>
      </c>
      <c r="Q33" s="393">
        <v>-620000.39262101159</v>
      </c>
      <c r="S33" s="128"/>
      <c r="T33" s="129"/>
      <c r="U33" s="130"/>
    </row>
    <row r="34" spans="1:21" x14ac:dyDescent="0.25">
      <c r="A34" s="366">
        <v>81</v>
      </c>
      <c r="B34" s="38" t="s">
        <v>17</v>
      </c>
      <c r="C34" s="367">
        <v>2780</v>
      </c>
      <c r="D34" s="368">
        <v>21.5</v>
      </c>
      <c r="E34" s="14">
        <v>7352846.3600000003</v>
      </c>
      <c r="F34" s="14">
        <v>34199285.395348839</v>
      </c>
      <c r="G34" s="349">
        <v>0</v>
      </c>
      <c r="H34" s="369">
        <v>6798817.9365953486</v>
      </c>
      <c r="I34" s="14">
        <v>1233689.7445603323</v>
      </c>
      <c r="J34" s="15">
        <v>0</v>
      </c>
      <c r="K34" s="15">
        <v>8032507.6811556807</v>
      </c>
      <c r="L34" s="15">
        <v>2889.3912522142737</v>
      </c>
      <c r="M34" s="41">
        <v>1001.3887477857265</v>
      </c>
      <c r="N34" s="370">
        <v>0</v>
      </c>
      <c r="O34" s="371">
        <v>0</v>
      </c>
      <c r="P34" s="394">
        <v>801.11099822858125</v>
      </c>
      <c r="Q34" s="393">
        <v>2227088.5750754559</v>
      </c>
      <c r="S34" s="128"/>
      <c r="T34" s="129"/>
      <c r="U34" s="130"/>
    </row>
    <row r="35" spans="1:21" x14ac:dyDescent="0.25">
      <c r="A35" s="366">
        <v>82</v>
      </c>
      <c r="B35" s="38" t="s">
        <v>18</v>
      </c>
      <c r="C35" s="367">
        <v>9475</v>
      </c>
      <c r="D35" s="368">
        <v>20.5</v>
      </c>
      <c r="E35" s="14">
        <v>34524238.939999998</v>
      </c>
      <c r="F35" s="14">
        <v>168410921.65853658</v>
      </c>
      <c r="G35" s="349">
        <v>0</v>
      </c>
      <c r="H35" s="369">
        <v>33480091.225717068</v>
      </c>
      <c r="I35" s="14">
        <v>1153706.3821671775</v>
      </c>
      <c r="J35" s="15">
        <v>0</v>
      </c>
      <c r="K35" s="15">
        <v>34633797.607884243</v>
      </c>
      <c r="L35" s="15">
        <v>3655.2820694336933</v>
      </c>
      <c r="M35" s="41">
        <v>235.49793056630688</v>
      </c>
      <c r="N35" s="370">
        <v>0</v>
      </c>
      <c r="O35" s="371">
        <v>0</v>
      </c>
      <c r="P35" s="394">
        <v>188.39834445304552</v>
      </c>
      <c r="Q35" s="393">
        <v>1785074.3136926063</v>
      </c>
      <c r="S35" s="128"/>
      <c r="T35" s="129"/>
      <c r="U35" s="130"/>
    </row>
    <row r="36" spans="1:21" x14ac:dyDescent="0.25">
      <c r="A36" s="366">
        <v>86</v>
      </c>
      <c r="B36" s="38" t="s">
        <v>19</v>
      </c>
      <c r="C36" s="367">
        <v>8417</v>
      </c>
      <c r="D36" s="368">
        <v>21.5</v>
      </c>
      <c r="E36" s="14">
        <v>30047738.91</v>
      </c>
      <c r="F36" s="14">
        <v>139756925.16279069</v>
      </c>
      <c r="G36" s="349">
        <v>0</v>
      </c>
      <c r="H36" s="369">
        <v>27783676.722362787</v>
      </c>
      <c r="I36" s="14">
        <v>1097529.9492520189</v>
      </c>
      <c r="J36" s="15">
        <v>0</v>
      </c>
      <c r="K36" s="15">
        <v>28881206.671614807</v>
      </c>
      <c r="L36" s="15">
        <v>3431.2946027818471</v>
      </c>
      <c r="M36" s="41">
        <v>459.48539721815314</v>
      </c>
      <c r="N36" s="370">
        <v>0</v>
      </c>
      <c r="O36" s="371">
        <v>0</v>
      </c>
      <c r="P36" s="394">
        <v>367.58831777452252</v>
      </c>
      <c r="Q36" s="393">
        <v>3093990.8707081559</v>
      </c>
      <c r="S36" s="128"/>
      <c r="T36" s="129"/>
      <c r="U36" s="130"/>
    </row>
    <row r="37" spans="1:21" x14ac:dyDescent="0.25">
      <c r="A37" s="366">
        <v>90</v>
      </c>
      <c r="B37" s="38" t="s">
        <v>20</v>
      </c>
      <c r="C37" s="367">
        <v>3329</v>
      </c>
      <c r="D37" s="368">
        <v>21</v>
      </c>
      <c r="E37" s="14">
        <v>8426385.5199999996</v>
      </c>
      <c r="F37" s="14">
        <v>40125645.333333336</v>
      </c>
      <c r="G37" s="349">
        <v>0</v>
      </c>
      <c r="H37" s="369">
        <v>7976978.292266666</v>
      </c>
      <c r="I37" s="14">
        <v>2102407.8434577025</v>
      </c>
      <c r="J37" s="15">
        <v>0</v>
      </c>
      <c r="K37" s="15">
        <v>10079386.135724369</v>
      </c>
      <c r="L37" s="15">
        <v>3027.751918210985</v>
      </c>
      <c r="M37" s="41">
        <v>863.02808178901523</v>
      </c>
      <c r="N37" s="370">
        <v>0</v>
      </c>
      <c r="O37" s="371">
        <v>0</v>
      </c>
      <c r="P37" s="394">
        <v>690.42246543121223</v>
      </c>
      <c r="Q37" s="393">
        <v>2298416.3874205053</v>
      </c>
      <c r="S37" s="128"/>
      <c r="T37" s="129"/>
      <c r="U37" s="130"/>
    </row>
    <row r="38" spans="1:21" x14ac:dyDescent="0.25">
      <c r="A38" s="366">
        <v>91</v>
      </c>
      <c r="B38" s="38" t="s">
        <v>301</v>
      </c>
      <c r="C38" s="367">
        <v>648042</v>
      </c>
      <c r="D38" s="368">
        <v>18</v>
      </c>
      <c r="E38" s="14">
        <v>2694288729.2600002</v>
      </c>
      <c r="F38" s="14">
        <v>14968270718.111113</v>
      </c>
      <c r="G38" s="349">
        <v>0</v>
      </c>
      <c r="H38" s="369">
        <v>2975692218.760489</v>
      </c>
      <c r="I38" s="14">
        <v>556985466.32082796</v>
      </c>
      <c r="J38" s="15">
        <v>0</v>
      </c>
      <c r="K38" s="15">
        <v>3532677685.0813169</v>
      </c>
      <c r="L38" s="15">
        <v>5451.3097686281399</v>
      </c>
      <c r="M38" s="41">
        <v>-1560.5297686281397</v>
      </c>
      <c r="N38" s="370">
        <v>7.3527806378686069</v>
      </c>
      <c r="O38" s="371">
        <v>0.37352780637868604</v>
      </c>
      <c r="P38" s="394">
        <v>-582.90126126430744</v>
      </c>
      <c r="Q38" s="393">
        <v>-377744499.15224433</v>
      </c>
      <c r="S38" s="128"/>
      <c r="T38" s="129"/>
      <c r="U38" s="130"/>
    </row>
    <row r="39" spans="1:21" x14ac:dyDescent="0.25">
      <c r="A39" s="366">
        <v>92</v>
      </c>
      <c r="B39" s="38" t="s">
        <v>302</v>
      </c>
      <c r="C39" s="367">
        <v>228166</v>
      </c>
      <c r="D39" s="368">
        <v>19</v>
      </c>
      <c r="E39" s="14">
        <v>877777907.74000001</v>
      </c>
      <c r="F39" s="14">
        <v>4619883724.9473686</v>
      </c>
      <c r="G39" s="349">
        <v>0</v>
      </c>
      <c r="H39" s="369">
        <v>918432884.51953673</v>
      </c>
      <c r="I39" s="14">
        <v>70655335.484773204</v>
      </c>
      <c r="J39" s="15">
        <v>0</v>
      </c>
      <c r="K39" s="15">
        <v>989088220.00430989</v>
      </c>
      <c r="L39" s="15">
        <v>4334.9500802236525</v>
      </c>
      <c r="M39" s="41">
        <v>-444.17008022365235</v>
      </c>
      <c r="N39" s="370">
        <v>6.0962075526488926</v>
      </c>
      <c r="O39" s="371">
        <v>0.3609620755264889</v>
      </c>
      <c r="P39" s="394">
        <v>-160.32855404429662</v>
      </c>
      <c r="Q39" s="393">
        <v>-36581524.862070985</v>
      </c>
      <c r="S39" s="128"/>
      <c r="T39" s="129"/>
      <c r="U39" s="130"/>
    </row>
    <row r="40" spans="1:21" x14ac:dyDescent="0.25">
      <c r="A40" s="366">
        <v>97</v>
      </c>
      <c r="B40" s="38" t="s">
        <v>21</v>
      </c>
      <c r="C40" s="367">
        <v>2152</v>
      </c>
      <c r="D40" s="368">
        <v>20</v>
      </c>
      <c r="E40" s="14">
        <v>5541699.2199999997</v>
      </c>
      <c r="F40" s="14">
        <v>27708496.100000001</v>
      </c>
      <c r="G40" s="349">
        <v>0</v>
      </c>
      <c r="H40" s="369">
        <v>5508449.0246799998</v>
      </c>
      <c r="I40" s="14">
        <v>896298.03719299415</v>
      </c>
      <c r="J40" s="15">
        <v>0</v>
      </c>
      <c r="K40" s="15">
        <v>6404747.0618729936</v>
      </c>
      <c r="L40" s="15">
        <v>2976.1835789372649</v>
      </c>
      <c r="M40" s="41">
        <v>914.59642106273532</v>
      </c>
      <c r="N40" s="370">
        <v>0</v>
      </c>
      <c r="O40" s="371">
        <v>0</v>
      </c>
      <c r="P40" s="394">
        <v>731.67713685018828</v>
      </c>
      <c r="Q40" s="393">
        <v>1574569.1985016051</v>
      </c>
      <c r="S40" s="128"/>
      <c r="T40" s="129"/>
      <c r="U40" s="130"/>
    </row>
    <row r="41" spans="1:21" x14ac:dyDescent="0.25">
      <c r="A41" s="366">
        <v>98</v>
      </c>
      <c r="B41" s="38" t="s">
        <v>22</v>
      </c>
      <c r="C41" s="367">
        <v>23602</v>
      </c>
      <c r="D41" s="368">
        <v>21</v>
      </c>
      <c r="E41" s="14">
        <v>86713687.939999998</v>
      </c>
      <c r="F41" s="14">
        <v>412922323.52380955</v>
      </c>
      <c r="G41" s="349">
        <v>0</v>
      </c>
      <c r="H41" s="369">
        <v>82088957.916533336</v>
      </c>
      <c r="I41" s="14">
        <v>2836400.8587190364</v>
      </c>
      <c r="J41" s="15">
        <v>0</v>
      </c>
      <c r="K41" s="15">
        <v>84925358.775252372</v>
      </c>
      <c r="L41" s="15">
        <v>3598.2272169838307</v>
      </c>
      <c r="M41" s="41">
        <v>292.55278301616954</v>
      </c>
      <c r="N41" s="370">
        <v>0</v>
      </c>
      <c r="O41" s="371">
        <v>0</v>
      </c>
      <c r="P41" s="394">
        <v>234.04222641293563</v>
      </c>
      <c r="Q41" s="393">
        <v>5523864.6277981065</v>
      </c>
      <c r="S41" s="128"/>
      <c r="T41" s="129"/>
      <c r="U41" s="130"/>
    </row>
    <row r="42" spans="1:21" x14ac:dyDescent="0.25">
      <c r="A42" s="366">
        <v>102</v>
      </c>
      <c r="B42" s="38" t="s">
        <v>23</v>
      </c>
      <c r="C42" s="367">
        <v>10091</v>
      </c>
      <c r="D42" s="368">
        <v>21</v>
      </c>
      <c r="E42" s="14">
        <v>30148864.73</v>
      </c>
      <c r="F42" s="14">
        <v>143566022.52380952</v>
      </c>
      <c r="G42" s="349">
        <v>0</v>
      </c>
      <c r="H42" s="369">
        <v>28540925.27773333</v>
      </c>
      <c r="I42" s="14">
        <v>2031519.2692246912</v>
      </c>
      <c r="J42" s="15">
        <v>0</v>
      </c>
      <c r="K42" s="15">
        <v>30572444.546958022</v>
      </c>
      <c r="L42" s="15">
        <v>3029.6744174965834</v>
      </c>
      <c r="M42" s="41">
        <v>861.10558250341683</v>
      </c>
      <c r="N42" s="370">
        <v>0</v>
      </c>
      <c r="O42" s="371">
        <v>0</v>
      </c>
      <c r="P42" s="394">
        <v>688.88446600273346</v>
      </c>
      <c r="Q42" s="393">
        <v>6951533.1464335835</v>
      </c>
      <c r="S42" s="128"/>
      <c r="T42" s="129"/>
      <c r="U42" s="130"/>
    </row>
    <row r="43" spans="1:21" x14ac:dyDescent="0.25">
      <c r="A43" s="366">
        <v>103</v>
      </c>
      <c r="B43" s="38" t="s">
        <v>24</v>
      </c>
      <c r="C43" s="367">
        <v>2235</v>
      </c>
      <c r="D43" s="368">
        <v>22</v>
      </c>
      <c r="E43" s="14">
        <v>6626054.5499999998</v>
      </c>
      <c r="F43" s="14">
        <v>30118429.772727273</v>
      </c>
      <c r="G43" s="349">
        <v>0</v>
      </c>
      <c r="H43" s="369">
        <v>5987543.8388181813</v>
      </c>
      <c r="I43" s="14">
        <v>392100.96989063727</v>
      </c>
      <c r="J43" s="15">
        <v>0</v>
      </c>
      <c r="K43" s="15">
        <v>6379644.8087088186</v>
      </c>
      <c r="L43" s="15">
        <v>2854.4272074759815</v>
      </c>
      <c r="M43" s="41">
        <v>1036.3527925240187</v>
      </c>
      <c r="N43" s="370">
        <v>0</v>
      </c>
      <c r="O43" s="371">
        <v>0</v>
      </c>
      <c r="P43" s="394">
        <v>829.08223401921498</v>
      </c>
      <c r="Q43" s="393">
        <v>1852998.7930329454</v>
      </c>
      <c r="S43" s="128"/>
      <c r="T43" s="129"/>
      <c r="U43" s="130"/>
    </row>
    <row r="44" spans="1:21" x14ac:dyDescent="0.25">
      <c r="A44" s="366">
        <v>105</v>
      </c>
      <c r="B44" s="38" t="s">
        <v>25</v>
      </c>
      <c r="C44" s="367">
        <v>2287</v>
      </c>
      <c r="D44" s="368">
        <v>21.75</v>
      </c>
      <c r="E44" s="14">
        <v>6105174.7800000003</v>
      </c>
      <c r="F44" s="14">
        <v>28069769.103448275</v>
      </c>
      <c r="G44" s="349">
        <v>0</v>
      </c>
      <c r="H44" s="369">
        <v>5580270.0977655165</v>
      </c>
      <c r="I44" s="14">
        <v>737541.71437994635</v>
      </c>
      <c r="J44" s="15">
        <v>0</v>
      </c>
      <c r="K44" s="15">
        <v>6317811.8121454632</v>
      </c>
      <c r="L44" s="15">
        <v>2762.4887678817067</v>
      </c>
      <c r="M44" s="41">
        <v>1128.2912321182935</v>
      </c>
      <c r="N44" s="370">
        <v>0</v>
      </c>
      <c r="O44" s="371">
        <v>0</v>
      </c>
      <c r="P44" s="394">
        <v>902.63298569463484</v>
      </c>
      <c r="Q44" s="393">
        <v>2064321.6382836299</v>
      </c>
      <c r="S44" s="128"/>
      <c r="T44" s="129"/>
      <c r="U44" s="130"/>
    </row>
    <row r="45" spans="1:21" x14ac:dyDescent="0.25">
      <c r="A45" s="366">
        <v>106</v>
      </c>
      <c r="B45" s="38" t="s">
        <v>303</v>
      </c>
      <c r="C45" s="367">
        <v>46504</v>
      </c>
      <c r="D45" s="368">
        <v>19.75</v>
      </c>
      <c r="E45" s="14">
        <v>178601062.21000001</v>
      </c>
      <c r="F45" s="14">
        <v>904309175.74683547</v>
      </c>
      <c r="G45" s="349">
        <v>0</v>
      </c>
      <c r="H45" s="369">
        <v>179776664.13847086</v>
      </c>
      <c r="I45" s="14">
        <v>13765280.574229889</v>
      </c>
      <c r="J45" s="15">
        <v>0</v>
      </c>
      <c r="K45" s="15">
        <v>193541944.71270075</v>
      </c>
      <c r="L45" s="15">
        <v>4161.8343521568204</v>
      </c>
      <c r="M45" s="41">
        <v>-271.05435215682019</v>
      </c>
      <c r="N45" s="370">
        <v>5.60231936223422</v>
      </c>
      <c r="O45" s="371">
        <v>0.35602319362234219</v>
      </c>
      <c r="P45" s="394">
        <v>-96.501636100106126</v>
      </c>
      <c r="Q45" s="393">
        <v>-4487712.0851993356</v>
      </c>
      <c r="S45" s="128"/>
      <c r="T45" s="129"/>
      <c r="U45" s="130"/>
    </row>
    <row r="46" spans="1:21" x14ac:dyDescent="0.25">
      <c r="A46" s="366">
        <v>108</v>
      </c>
      <c r="B46" s="38" t="s">
        <v>304</v>
      </c>
      <c r="C46" s="367">
        <v>10510</v>
      </c>
      <c r="D46" s="368">
        <v>22</v>
      </c>
      <c r="E46" s="14">
        <v>34777325.829999998</v>
      </c>
      <c r="F46" s="14">
        <v>158078753.77272728</v>
      </c>
      <c r="G46" s="349">
        <v>0</v>
      </c>
      <c r="H46" s="369">
        <v>31426056.250018179</v>
      </c>
      <c r="I46" s="14">
        <v>1837963.9350137676</v>
      </c>
      <c r="J46" s="15">
        <v>0</v>
      </c>
      <c r="K46" s="15">
        <v>33264020.185031947</v>
      </c>
      <c r="L46" s="15">
        <v>3164.9876484331062</v>
      </c>
      <c r="M46" s="41">
        <v>725.79235156689401</v>
      </c>
      <c r="N46" s="370">
        <v>0</v>
      </c>
      <c r="O46" s="371">
        <v>0</v>
      </c>
      <c r="P46" s="394">
        <v>580.63388125351526</v>
      </c>
      <c r="Q46" s="393">
        <v>6102462.0919744456</v>
      </c>
      <c r="S46" s="128"/>
      <c r="T46" s="129"/>
      <c r="U46" s="130"/>
    </row>
    <row r="47" spans="1:21" x14ac:dyDescent="0.25">
      <c r="A47" s="366">
        <v>109</v>
      </c>
      <c r="B47" s="38" t="s">
        <v>305</v>
      </c>
      <c r="C47" s="367">
        <v>67532</v>
      </c>
      <c r="D47" s="368">
        <v>20.75</v>
      </c>
      <c r="E47" s="14">
        <v>245827730.11000001</v>
      </c>
      <c r="F47" s="14">
        <v>1184711952.3373494</v>
      </c>
      <c r="G47" s="349">
        <v>0</v>
      </c>
      <c r="H47" s="369">
        <v>235520736.12466502</v>
      </c>
      <c r="I47" s="14">
        <v>15231967.530634739</v>
      </c>
      <c r="J47" s="15">
        <v>0</v>
      </c>
      <c r="K47" s="15">
        <v>250752703.65529975</v>
      </c>
      <c r="L47" s="15">
        <v>3713.0945870890801</v>
      </c>
      <c r="M47" s="41">
        <v>177.68541291092015</v>
      </c>
      <c r="N47" s="370">
        <v>0</v>
      </c>
      <c r="O47" s="371">
        <v>0</v>
      </c>
      <c r="P47" s="394">
        <v>142.14833032873614</v>
      </c>
      <c r="Q47" s="393">
        <v>9599561.0437602084</v>
      </c>
      <c r="S47" s="128"/>
      <c r="T47" s="129"/>
      <c r="U47" s="130"/>
    </row>
    <row r="48" spans="1:21" x14ac:dyDescent="0.25">
      <c r="A48" s="366">
        <v>111</v>
      </c>
      <c r="B48" s="38" t="s">
        <v>26</v>
      </c>
      <c r="C48" s="367">
        <v>18889</v>
      </c>
      <c r="D48" s="368">
        <v>20.5</v>
      </c>
      <c r="E48" s="14">
        <v>61834602.009999998</v>
      </c>
      <c r="F48" s="14">
        <v>301632204.92682928</v>
      </c>
      <c r="G48" s="349">
        <v>0</v>
      </c>
      <c r="H48" s="369">
        <v>59964482.339453653</v>
      </c>
      <c r="I48" s="14">
        <v>3164515.9002963915</v>
      </c>
      <c r="J48" s="15">
        <v>0</v>
      </c>
      <c r="K48" s="15">
        <v>63128998.239750043</v>
      </c>
      <c r="L48" s="15">
        <v>3342.1037767880798</v>
      </c>
      <c r="M48" s="41">
        <v>548.67622321192039</v>
      </c>
      <c r="N48" s="370">
        <v>0</v>
      </c>
      <c r="O48" s="371">
        <v>0</v>
      </c>
      <c r="P48" s="394">
        <v>438.94097856953636</v>
      </c>
      <c r="Q48" s="393">
        <v>8291156.144199972</v>
      </c>
      <c r="S48" s="128"/>
      <c r="T48" s="129"/>
      <c r="U48" s="130"/>
    </row>
    <row r="49" spans="1:21" x14ac:dyDescent="0.25">
      <c r="A49" s="366">
        <v>139</v>
      </c>
      <c r="B49" s="38" t="s">
        <v>27</v>
      </c>
      <c r="C49" s="367">
        <v>9862</v>
      </c>
      <c r="D49" s="368">
        <v>21.25</v>
      </c>
      <c r="E49" s="14">
        <v>28451781.010000002</v>
      </c>
      <c r="F49" s="14">
        <v>133890734.16470589</v>
      </c>
      <c r="G49" s="349">
        <v>0</v>
      </c>
      <c r="H49" s="369">
        <v>26617477.951943528</v>
      </c>
      <c r="I49" s="14">
        <v>1393325.8981410605</v>
      </c>
      <c r="J49" s="15">
        <v>0</v>
      </c>
      <c r="K49" s="15">
        <v>28010803.850084588</v>
      </c>
      <c r="L49" s="15">
        <v>2840.2761965204409</v>
      </c>
      <c r="M49" s="41">
        <v>1050.5038034795593</v>
      </c>
      <c r="N49" s="370">
        <v>0</v>
      </c>
      <c r="O49" s="371">
        <v>0</v>
      </c>
      <c r="P49" s="394">
        <v>840.40304278364749</v>
      </c>
      <c r="Q49" s="393">
        <v>8288054.8079323312</v>
      </c>
      <c r="S49" s="128"/>
      <c r="T49" s="129"/>
      <c r="U49" s="130"/>
    </row>
    <row r="50" spans="1:21" x14ac:dyDescent="0.25">
      <c r="A50" s="366">
        <v>140</v>
      </c>
      <c r="B50" s="38" t="s">
        <v>306</v>
      </c>
      <c r="C50" s="367">
        <v>21472</v>
      </c>
      <c r="D50" s="368">
        <v>20.5</v>
      </c>
      <c r="E50" s="14">
        <v>65536034.380000003</v>
      </c>
      <c r="F50" s="14">
        <v>319687972.58536583</v>
      </c>
      <c r="G50" s="349">
        <v>0</v>
      </c>
      <c r="H50" s="369">
        <v>63553968.949970722</v>
      </c>
      <c r="I50" s="14">
        <v>5586637.9609693093</v>
      </c>
      <c r="J50" s="15">
        <v>0</v>
      </c>
      <c r="K50" s="15">
        <v>69140606.910940036</v>
      </c>
      <c r="L50" s="15">
        <v>3220.0357167911716</v>
      </c>
      <c r="M50" s="41">
        <v>670.74428320882862</v>
      </c>
      <c r="N50" s="370">
        <v>0</v>
      </c>
      <c r="O50" s="371">
        <v>0</v>
      </c>
      <c r="P50" s="394">
        <v>536.59542656706287</v>
      </c>
      <c r="Q50" s="393">
        <v>11521776.999247974</v>
      </c>
      <c r="S50" s="128"/>
      <c r="T50" s="129"/>
      <c r="U50" s="130"/>
    </row>
    <row r="51" spans="1:21" x14ac:dyDescent="0.25">
      <c r="A51" s="366">
        <v>142</v>
      </c>
      <c r="B51" s="38" t="s">
        <v>28</v>
      </c>
      <c r="C51" s="367">
        <v>6765</v>
      </c>
      <c r="D51" s="368">
        <v>20.75</v>
      </c>
      <c r="E51" s="14">
        <v>20428707.050000001</v>
      </c>
      <c r="F51" s="14">
        <v>98451600.240963861</v>
      </c>
      <c r="G51" s="349">
        <v>0</v>
      </c>
      <c r="H51" s="369">
        <v>19572178.127903614</v>
      </c>
      <c r="I51" s="14">
        <v>1315517.2699599403</v>
      </c>
      <c r="J51" s="15">
        <v>0</v>
      </c>
      <c r="K51" s="15">
        <v>20887695.397863556</v>
      </c>
      <c r="L51" s="15">
        <v>3087.6120322045167</v>
      </c>
      <c r="M51" s="41">
        <v>803.16796779548349</v>
      </c>
      <c r="N51" s="370">
        <v>0</v>
      </c>
      <c r="O51" s="371">
        <v>0</v>
      </c>
      <c r="P51" s="394">
        <v>642.53437423638684</v>
      </c>
      <c r="Q51" s="393">
        <v>4346745.0417091567</v>
      </c>
      <c r="S51" s="128"/>
      <c r="T51" s="129"/>
      <c r="U51" s="130"/>
    </row>
    <row r="52" spans="1:21" x14ac:dyDescent="0.25">
      <c r="A52" s="366">
        <v>143</v>
      </c>
      <c r="B52" s="38" t="s">
        <v>307</v>
      </c>
      <c r="C52" s="367">
        <v>7003</v>
      </c>
      <c r="D52" s="368">
        <v>21.75</v>
      </c>
      <c r="E52" s="14">
        <v>20720140.890000001</v>
      </c>
      <c r="F52" s="14">
        <v>95265015.586206898</v>
      </c>
      <c r="G52" s="349">
        <v>0</v>
      </c>
      <c r="H52" s="369">
        <v>18938685.098537929</v>
      </c>
      <c r="I52" s="14">
        <v>1695917.1434414913</v>
      </c>
      <c r="J52" s="15">
        <v>0</v>
      </c>
      <c r="K52" s="15">
        <v>20634602.24197942</v>
      </c>
      <c r="L52" s="15">
        <v>2946.5375184891359</v>
      </c>
      <c r="M52" s="41">
        <v>944.24248151086431</v>
      </c>
      <c r="N52" s="370">
        <v>0</v>
      </c>
      <c r="O52" s="371">
        <v>0</v>
      </c>
      <c r="P52" s="394">
        <v>755.39398520869145</v>
      </c>
      <c r="Q52" s="393">
        <v>5290024.0784164658</v>
      </c>
      <c r="S52" s="128"/>
      <c r="T52" s="129"/>
      <c r="U52" s="130"/>
    </row>
    <row r="53" spans="1:21" x14ac:dyDescent="0.25">
      <c r="A53" s="366">
        <v>145</v>
      </c>
      <c r="B53" s="38" t="s">
        <v>29</v>
      </c>
      <c r="C53" s="367">
        <v>12187</v>
      </c>
      <c r="D53" s="368">
        <v>20.75</v>
      </c>
      <c r="E53" s="14">
        <v>37349740.549999997</v>
      </c>
      <c r="F53" s="14">
        <v>179998749.63855419</v>
      </c>
      <c r="G53" s="349">
        <v>0</v>
      </c>
      <c r="H53" s="369">
        <v>35783751.428144567</v>
      </c>
      <c r="I53" s="14">
        <v>1555758.2162802459</v>
      </c>
      <c r="J53" s="15">
        <v>0</v>
      </c>
      <c r="K53" s="15">
        <v>37339509.644424811</v>
      </c>
      <c r="L53" s="15">
        <v>3063.8803351460419</v>
      </c>
      <c r="M53" s="41">
        <v>826.89966485395826</v>
      </c>
      <c r="N53" s="370">
        <v>0</v>
      </c>
      <c r="O53" s="371">
        <v>0</v>
      </c>
      <c r="P53" s="394">
        <v>661.51973188316663</v>
      </c>
      <c r="Q53" s="393">
        <v>8061940.9724601517</v>
      </c>
      <c r="S53" s="128"/>
      <c r="T53" s="129"/>
      <c r="U53" s="130"/>
    </row>
    <row r="54" spans="1:21" x14ac:dyDescent="0.25">
      <c r="A54" s="366">
        <v>146</v>
      </c>
      <c r="B54" s="38" t="s">
        <v>308</v>
      </c>
      <c r="C54" s="367">
        <v>4973</v>
      </c>
      <c r="D54" s="368">
        <v>21</v>
      </c>
      <c r="E54" s="14">
        <v>12999439.710000001</v>
      </c>
      <c r="F54" s="14">
        <v>61902093.857142858</v>
      </c>
      <c r="G54" s="349">
        <v>0</v>
      </c>
      <c r="H54" s="369">
        <v>12306136.258799998</v>
      </c>
      <c r="I54" s="14">
        <v>2838410.9419959821</v>
      </c>
      <c r="J54" s="15">
        <v>0</v>
      </c>
      <c r="K54" s="15">
        <v>15144547.20079598</v>
      </c>
      <c r="L54" s="15">
        <v>3045.3543536690086</v>
      </c>
      <c r="M54" s="41">
        <v>845.42564633099164</v>
      </c>
      <c r="N54" s="370">
        <v>0</v>
      </c>
      <c r="O54" s="371">
        <v>0</v>
      </c>
      <c r="P54" s="394">
        <v>676.3405170647934</v>
      </c>
      <c r="Q54" s="393">
        <v>3363441.3913632175</v>
      </c>
      <c r="S54" s="128"/>
      <c r="T54" s="129"/>
      <c r="U54" s="130"/>
    </row>
    <row r="55" spans="1:21" x14ac:dyDescent="0.25">
      <c r="A55" s="366">
        <v>148</v>
      </c>
      <c r="B55" s="38" t="s">
        <v>309</v>
      </c>
      <c r="C55" s="367">
        <v>6930</v>
      </c>
      <c r="D55" s="368">
        <v>19</v>
      </c>
      <c r="E55" s="14">
        <v>20848205.399999999</v>
      </c>
      <c r="F55" s="14">
        <v>109727396.84210525</v>
      </c>
      <c r="G55" s="349">
        <v>0</v>
      </c>
      <c r="H55" s="369">
        <v>21813806.492210522</v>
      </c>
      <c r="I55" s="14">
        <v>2601002.4269599239</v>
      </c>
      <c r="J55" s="15">
        <v>0</v>
      </c>
      <c r="K55" s="15">
        <v>24414808.919170447</v>
      </c>
      <c r="L55" s="15">
        <v>3523.0604500967456</v>
      </c>
      <c r="M55" s="41">
        <v>367.71954990325457</v>
      </c>
      <c r="N55" s="370">
        <v>0</v>
      </c>
      <c r="O55" s="371">
        <v>0</v>
      </c>
      <c r="P55" s="394">
        <v>294.17563992260369</v>
      </c>
      <c r="Q55" s="393">
        <v>2038637.1846636436</v>
      </c>
      <c r="S55" s="128"/>
      <c r="T55" s="129"/>
      <c r="U55" s="130"/>
    </row>
    <row r="56" spans="1:21" x14ac:dyDescent="0.25">
      <c r="A56" s="366">
        <v>149</v>
      </c>
      <c r="B56" s="38" t="s">
        <v>310</v>
      </c>
      <c r="C56" s="367">
        <v>5403</v>
      </c>
      <c r="D56" s="368">
        <v>20.75</v>
      </c>
      <c r="E56" s="14">
        <v>22303322.57</v>
      </c>
      <c r="F56" s="14">
        <v>107485891.90361446</v>
      </c>
      <c r="G56" s="349">
        <v>0</v>
      </c>
      <c r="H56" s="369">
        <v>21368195.310438551</v>
      </c>
      <c r="I56" s="14">
        <v>1094306.0186628615</v>
      </c>
      <c r="J56" s="15">
        <v>0</v>
      </c>
      <c r="K56" s="15">
        <v>22462501.329101413</v>
      </c>
      <c r="L56" s="15">
        <v>4157.412794577348</v>
      </c>
      <c r="M56" s="41">
        <v>-266.63279457734779</v>
      </c>
      <c r="N56" s="370">
        <v>5.5858724105971058</v>
      </c>
      <c r="O56" s="371">
        <v>0.35585872410597102</v>
      </c>
      <c r="P56" s="394">
        <v>-94.883606083104453</v>
      </c>
      <c r="Q56" s="393">
        <v>-512656.12366701337</v>
      </c>
      <c r="S56" s="128"/>
      <c r="T56" s="129"/>
      <c r="U56" s="130"/>
    </row>
    <row r="57" spans="1:21" x14ac:dyDescent="0.25">
      <c r="A57" s="366">
        <v>151</v>
      </c>
      <c r="B57" s="38" t="s">
        <v>311</v>
      </c>
      <c r="C57" s="367">
        <v>1976</v>
      </c>
      <c r="D57" s="368">
        <v>22</v>
      </c>
      <c r="E57" s="14">
        <v>5329722.33</v>
      </c>
      <c r="F57" s="14">
        <v>24226010.59090909</v>
      </c>
      <c r="G57" s="349">
        <v>0</v>
      </c>
      <c r="H57" s="369">
        <v>4816130.9054727266</v>
      </c>
      <c r="I57" s="14">
        <v>631843.24873132154</v>
      </c>
      <c r="J57" s="15">
        <v>0</v>
      </c>
      <c r="K57" s="15">
        <v>5447974.1542040482</v>
      </c>
      <c r="L57" s="15">
        <v>2757.0719403866642</v>
      </c>
      <c r="M57" s="41">
        <v>1133.708059613336</v>
      </c>
      <c r="N57" s="370">
        <v>0</v>
      </c>
      <c r="O57" s="371">
        <v>0</v>
      </c>
      <c r="P57" s="394">
        <v>906.96644769066882</v>
      </c>
      <c r="Q57" s="393">
        <v>1792165.7006367615</v>
      </c>
      <c r="S57" s="128"/>
      <c r="T57" s="129"/>
      <c r="U57" s="130"/>
    </row>
    <row r="58" spans="1:21" x14ac:dyDescent="0.25">
      <c r="A58" s="366">
        <v>152</v>
      </c>
      <c r="B58" s="38" t="s">
        <v>30</v>
      </c>
      <c r="C58" s="367">
        <v>4601</v>
      </c>
      <c r="D58" s="368">
        <v>21.5</v>
      </c>
      <c r="E58" s="14">
        <v>13776551.09</v>
      </c>
      <c r="F58" s="14">
        <v>64076981.813953489</v>
      </c>
      <c r="G58" s="349">
        <v>0</v>
      </c>
      <c r="H58" s="369">
        <v>12738503.984613951</v>
      </c>
      <c r="I58" s="14">
        <v>603453.29311516439</v>
      </c>
      <c r="J58" s="15">
        <v>0</v>
      </c>
      <c r="K58" s="15">
        <v>13341957.277729116</v>
      </c>
      <c r="L58" s="15">
        <v>2899.7951049183039</v>
      </c>
      <c r="M58" s="41">
        <v>990.98489508169632</v>
      </c>
      <c r="N58" s="370">
        <v>0</v>
      </c>
      <c r="O58" s="371">
        <v>0</v>
      </c>
      <c r="P58" s="394">
        <v>792.78791606535708</v>
      </c>
      <c r="Q58" s="393">
        <v>3647617.2018167078</v>
      </c>
      <c r="S58" s="128"/>
      <c r="T58" s="129"/>
      <c r="U58" s="130"/>
    </row>
    <row r="59" spans="1:21" x14ac:dyDescent="0.25">
      <c r="A59" s="366">
        <v>153</v>
      </c>
      <c r="B59" s="38" t="s">
        <v>31</v>
      </c>
      <c r="C59" s="367">
        <v>26932</v>
      </c>
      <c r="D59" s="368">
        <v>20</v>
      </c>
      <c r="E59" s="14">
        <v>91065381.530000001</v>
      </c>
      <c r="F59" s="14">
        <v>455326907.64999998</v>
      </c>
      <c r="G59" s="349">
        <v>0</v>
      </c>
      <c r="H59" s="369">
        <v>90518989.240819991</v>
      </c>
      <c r="I59" s="14">
        <v>3168464.6214004746</v>
      </c>
      <c r="J59" s="15">
        <v>0</v>
      </c>
      <c r="K59" s="15">
        <v>93687453.862220466</v>
      </c>
      <c r="L59" s="15">
        <v>3478.6667853193399</v>
      </c>
      <c r="M59" s="41">
        <v>412.11321468066035</v>
      </c>
      <c r="N59" s="370">
        <v>0</v>
      </c>
      <c r="O59" s="371">
        <v>0</v>
      </c>
      <c r="P59" s="394">
        <v>329.69057174452831</v>
      </c>
      <c r="Q59" s="393">
        <v>8879226.4782236367</v>
      </c>
      <c r="S59" s="128"/>
      <c r="T59" s="129"/>
      <c r="U59" s="130"/>
    </row>
    <row r="60" spans="1:21" x14ac:dyDescent="0.25">
      <c r="A60" s="366">
        <v>165</v>
      </c>
      <c r="B60" s="38" t="s">
        <v>32</v>
      </c>
      <c r="C60" s="367">
        <v>16447</v>
      </c>
      <c r="D60" s="368">
        <v>21</v>
      </c>
      <c r="E60" s="14">
        <v>59103043.159999996</v>
      </c>
      <c r="F60" s="14">
        <v>281443062.66666669</v>
      </c>
      <c r="G60" s="349">
        <v>0</v>
      </c>
      <c r="H60" s="369">
        <v>55950880.858133331</v>
      </c>
      <c r="I60" s="14">
        <v>1883066.6858760172</v>
      </c>
      <c r="J60" s="15">
        <v>0</v>
      </c>
      <c r="K60" s="15">
        <v>57833947.54400935</v>
      </c>
      <c r="L60" s="15">
        <v>3516.3827776499879</v>
      </c>
      <c r="M60" s="41">
        <v>374.39722235001227</v>
      </c>
      <c r="N60" s="370">
        <v>0</v>
      </c>
      <c r="O60" s="371">
        <v>0</v>
      </c>
      <c r="P60" s="394">
        <v>299.51777788000982</v>
      </c>
      <c r="Q60" s="393">
        <v>4926168.892792521</v>
      </c>
      <c r="S60" s="128"/>
      <c r="T60" s="129"/>
      <c r="U60" s="130"/>
    </row>
    <row r="61" spans="1:21" x14ac:dyDescent="0.25">
      <c r="A61" s="366">
        <v>167</v>
      </c>
      <c r="B61" s="38" t="s">
        <v>33</v>
      </c>
      <c r="C61" s="367">
        <v>76551</v>
      </c>
      <c r="D61" s="368">
        <v>20.5</v>
      </c>
      <c r="E61" s="14">
        <v>227944151.34</v>
      </c>
      <c r="F61" s="14">
        <v>1111922689.4634147</v>
      </c>
      <c r="G61" s="349">
        <v>0</v>
      </c>
      <c r="H61" s="369">
        <v>221050230.6653268</v>
      </c>
      <c r="I61" s="14">
        <v>20019278.695165422</v>
      </c>
      <c r="J61" s="15">
        <v>0</v>
      </c>
      <c r="K61" s="15">
        <v>241069509.36049223</v>
      </c>
      <c r="L61" s="15">
        <v>3149.1359924820345</v>
      </c>
      <c r="M61" s="41">
        <v>741.64400751796575</v>
      </c>
      <c r="N61" s="370">
        <v>0</v>
      </c>
      <c r="O61" s="371">
        <v>0</v>
      </c>
      <c r="P61" s="394">
        <v>593.31520601437262</v>
      </c>
      <c r="Q61" s="393">
        <v>45418872.33560624</v>
      </c>
      <c r="S61" s="128"/>
      <c r="T61" s="129"/>
      <c r="U61" s="130"/>
    </row>
    <row r="62" spans="1:21" x14ac:dyDescent="0.25">
      <c r="A62" s="366">
        <v>169</v>
      </c>
      <c r="B62" s="38" t="s">
        <v>312</v>
      </c>
      <c r="C62" s="367">
        <v>5195</v>
      </c>
      <c r="D62" s="368">
        <v>21.25</v>
      </c>
      <c r="E62" s="14">
        <v>17618456.440000001</v>
      </c>
      <c r="F62" s="14">
        <v>82910383.247058839</v>
      </c>
      <c r="G62" s="349">
        <v>0</v>
      </c>
      <c r="H62" s="369">
        <v>16482584.189515295</v>
      </c>
      <c r="I62" s="14">
        <v>805095.38184288121</v>
      </c>
      <c r="J62" s="15">
        <v>0</v>
      </c>
      <c r="K62" s="15">
        <v>17287679.571358174</v>
      </c>
      <c r="L62" s="15">
        <v>3327.753526729196</v>
      </c>
      <c r="M62" s="41">
        <v>563.02647327080422</v>
      </c>
      <c r="N62" s="370">
        <v>0</v>
      </c>
      <c r="O62" s="371">
        <v>0</v>
      </c>
      <c r="P62" s="394">
        <v>450.42117861664337</v>
      </c>
      <c r="Q62" s="393">
        <v>2339938.0229134625</v>
      </c>
      <c r="S62" s="128"/>
      <c r="T62" s="129"/>
      <c r="U62" s="130"/>
    </row>
    <row r="63" spans="1:21" x14ac:dyDescent="0.25">
      <c r="A63" s="366">
        <v>171</v>
      </c>
      <c r="B63" s="38" t="s">
        <v>313</v>
      </c>
      <c r="C63" s="367">
        <v>4812</v>
      </c>
      <c r="D63" s="368">
        <v>21.25</v>
      </c>
      <c r="E63" s="14">
        <v>14734183.15</v>
      </c>
      <c r="F63" s="14">
        <v>69337332.470588237</v>
      </c>
      <c r="G63" s="349">
        <v>0</v>
      </c>
      <c r="H63" s="369">
        <v>13784261.69515294</v>
      </c>
      <c r="I63" s="14">
        <v>1375542.5091496287</v>
      </c>
      <c r="J63" s="15">
        <v>0</v>
      </c>
      <c r="K63" s="15">
        <v>15159804.204302568</v>
      </c>
      <c r="L63" s="15">
        <v>3150.4165013097604</v>
      </c>
      <c r="M63" s="41">
        <v>740.36349869023979</v>
      </c>
      <c r="N63" s="370">
        <v>0</v>
      </c>
      <c r="O63" s="371">
        <v>0</v>
      </c>
      <c r="P63" s="394">
        <v>592.29079895219184</v>
      </c>
      <c r="Q63" s="393">
        <v>2850103.324557947</v>
      </c>
      <c r="S63" s="128"/>
      <c r="T63" s="129"/>
      <c r="U63" s="130"/>
    </row>
    <row r="64" spans="1:21" x14ac:dyDescent="0.25">
      <c r="A64" s="366">
        <v>172</v>
      </c>
      <c r="B64" s="38" t="s">
        <v>34</v>
      </c>
      <c r="C64" s="367">
        <v>4467</v>
      </c>
      <c r="D64" s="368">
        <v>21</v>
      </c>
      <c r="E64" s="14">
        <v>11914100.890000001</v>
      </c>
      <c r="F64" s="14">
        <v>56733813.761904761</v>
      </c>
      <c r="G64" s="349">
        <v>0</v>
      </c>
      <c r="H64" s="369">
        <v>11278682.175866665</v>
      </c>
      <c r="I64" s="14">
        <v>1556391.4333125502</v>
      </c>
      <c r="J64" s="15">
        <v>0</v>
      </c>
      <c r="K64" s="15">
        <v>12835073.609179216</v>
      </c>
      <c r="L64" s="15">
        <v>2873.3095162702521</v>
      </c>
      <c r="M64" s="41">
        <v>1017.4704837297481</v>
      </c>
      <c r="N64" s="370">
        <v>0</v>
      </c>
      <c r="O64" s="371">
        <v>0</v>
      </c>
      <c r="P64" s="394">
        <v>813.97638698379853</v>
      </c>
      <c r="Q64" s="393">
        <v>3636032.5206566281</v>
      </c>
      <c r="S64" s="128"/>
      <c r="T64" s="129"/>
      <c r="U64" s="130"/>
    </row>
    <row r="65" spans="1:21" x14ac:dyDescent="0.25">
      <c r="A65" s="366">
        <v>176</v>
      </c>
      <c r="B65" s="38" t="s">
        <v>35</v>
      </c>
      <c r="C65" s="367">
        <v>4709</v>
      </c>
      <c r="D65" s="368">
        <v>20.75</v>
      </c>
      <c r="E65" s="14">
        <v>11032890.77</v>
      </c>
      <c r="F65" s="14">
        <v>53170557.927710846</v>
      </c>
      <c r="G65" s="349">
        <v>0</v>
      </c>
      <c r="H65" s="369">
        <v>10570306.916028915</v>
      </c>
      <c r="I65" s="14">
        <v>1628460.6708036752</v>
      </c>
      <c r="J65" s="15">
        <v>0</v>
      </c>
      <c r="K65" s="15">
        <v>12198767.58683259</v>
      </c>
      <c r="L65" s="15">
        <v>2590.5218914488405</v>
      </c>
      <c r="M65" s="41">
        <v>1300.2581085511597</v>
      </c>
      <c r="N65" s="370">
        <v>0</v>
      </c>
      <c r="O65" s="371">
        <v>0</v>
      </c>
      <c r="P65" s="394">
        <v>1040.2064868409277</v>
      </c>
      <c r="Q65" s="393">
        <v>4898332.346533929</v>
      </c>
      <c r="S65" s="128"/>
      <c r="T65" s="129"/>
      <c r="U65" s="130"/>
    </row>
    <row r="66" spans="1:21" x14ac:dyDescent="0.25">
      <c r="A66" s="366">
        <v>177</v>
      </c>
      <c r="B66" s="38" t="s">
        <v>36</v>
      </c>
      <c r="C66" s="367">
        <v>1884</v>
      </c>
      <c r="D66" s="368">
        <v>21</v>
      </c>
      <c r="E66" s="14">
        <v>5552394.71</v>
      </c>
      <c r="F66" s="14">
        <v>26439974.80952381</v>
      </c>
      <c r="G66" s="349">
        <v>0</v>
      </c>
      <c r="H66" s="369">
        <v>5256266.9921333324</v>
      </c>
      <c r="I66" s="14">
        <v>1071394.5146446358</v>
      </c>
      <c r="J66" s="15">
        <v>0</v>
      </c>
      <c r="K66" s="15">
        <v>6327661.5067779683</v>
      </c>
      <c r="L66" s="15">
        <v>3358.6313730243992</v>
      </c>
      <c r="M66" s="41">
        <v>532.14862697560102</v>
      </c>
      <c r="N66" s="370">
        <v>0</v>
      </c>
      <c r="O66" s="371">
        <v>0</v>
      </c>
      <c r="P66" s="394">
        <v>425.71890158048086</v>
      </c>
      <c r="Q66" s="393">
        <v>802054.41057762597</v>
      </c>
      <c r="S66" s="128"/>
      <c r="T66" s="129"/>
      <c r="U66" s="130"/>
    </row>
    <row r="67" spans="1:21" x14ac:dyDescent="0.25">
      <c r="A67" s="366">
        <v>178</v>
      </c>
      <c r="B67" s="38" t="s">
        <v>37</v>
      </c>
      <c r="C67" s="367">
        <v>6225</v>
      </c>
      <c r="D67" s="368">
        <v>20.75</v>
      </c>
      <c r="E67" s="14">
        <v>15882140.59</v>
      </c>
      <c r="F67" s="14">
        <v>76540436.578313246</v>
      </c>
      <c r="G67" s="349">
        <v>0</v>
      </c>
      <c r="H67" s="369">
        <v>15216238.791768672</v>
      </c>
      <c r="I67" s="14">
        <v>2447282.2830237914</v>
      </c>
      <c r="J67" s="15">
        <v>0</v>
      </c>
      <c r="K67" s="15">
        <v>17663521.074792463</v>
      </c>
      <c r="L67" s="15">
        <v>2837.5134256694719</v>
      </c>
      <c r="M67" s="41">
        <v>1053.2665743305283</v>
      </c>
      <c r="N67" s="370">
        <v>0</v>
      </c>
      <c r="O67" s="371">
        <v>0</v>
      </c>
      <c r="P67" s="394">
        <v>842.61325946442275</v>
      </c>
      <c r="Q67" s="393">
        <v>5245267.5401660316</v>
      </c>
      <c r="S67" s="128"/>
      <c r="T67" s="129"/>
      <c r="U67" s="130"/>
    </row>
    <row r="68" spans="1:21" x14ac:dyDescent="0.25">
      <c r="A68" s="366">
        <v>179</v>
      </c>
      <c r="B68" s="38" t="s">
        <v>38</v>
      </c>
      <c r="C68" s="367">
        <v>141305</v>
      </c>
      <c r="D68" s="368">
        <v>20</v>
      </c>
      <c r="E68" s="14">
        <v>458827009.81999999</v>
      </c>
      <c r="F68" s="14">
        <v>2294135049.0999999</v>
      </c>
      <c r="G68" s="349">
        <v>0</v>
      </c>
      <c r="H68" s="369">
        <v>456074047.76107991</v>
      </c>
      <c r="I68" s="14">
        <v>25410354.321318556</v>
      </c>
      <c r="J68" s="15">
        <v>0</v>
      </c>
      <c r="K68" s="15">
        <v>481484402.08239847</v>
      </c>
      <c r="L68" s="15">
        <v>3407.412349756898</v>
      </c>
      <c r="M68" s="41">
        <v>483.36765024310216</v>
      </c>
      <c r="N68" s="370">
        <v>0</v>
      </c>
      <c r="O68" s="371">
        <v>0</v>
      </c>
      <c r="P68" s="394">
        <v>386.69412019448174</v>
      </c>
      <c r="Q68" s="393">
        <v>54641812.65408124</v>
      </c>
      <c r="S68" s="128"/>
      <c r="T68" s="129"/>
      <c r="U68" s="130"/>
    </row>
    <row r="69" spans="1:21" x14ac:dyDescent="0.25">
      <c r="A69" s="366">
        <v>181</v>
      </c>
      <c r="B69" s="38" t="s">
        <v>39</v>
      </c>
      <c r="C69" s="367">
        <v>1809</v>
      </c>
      <c r="D69" s="368">
        <v>22.5</v>
      </c>
      <c r="E69" s="14">
        <v>5116233.91</v>
      </c>
      <c r="F69" s="14">
        <v>22738817.377777778</v>
      </c>
      <c r="G69" s="349">
        <v>0</v>
      </c>
      <c r="H69" s="369">
        <v>4520476.8947022213</v>
      </c>
      <c r="I69" s="14">
        <v>274202.37768604705</v>
      </c>
      <c r="J69" s="15">
        <v>0</v>
      </c>
      <c r="K69" s="15">
        <v>4794679.2723882683</v>
      </c>
      <c r="L69" s="15">
        <v>2650.4584148083295</v>
      </c>
      <c r="M69" s="41">
        <v>1240.3215851916707</v>
      </c>
      <c r="N69" s="370">
        <v>0</v>
      </c>
      <c r="O69" s="371">
        <v>0</v>
      </c>
      <c r="P69" s="394">
        <v>992.25726815333655</v>
      </c>
      <c r="Q69" s="393">
        <v>1794993.3980893858</v>
      </c>
      <c r="S69" s="128"/>
      <c r="T69" s="129"/>
      <c r="U69" s="130"/>
    </row>
    <row r="70" spans="1:21" x14ac:dyDescent="0.25">
      <c r="A70" s="366">
        <v>182</v>
      </c>
      <c r="B70" s="38" t="s">
        <v>40</v>
      </c>
      <c r="C70" s="367">
        <v>20607</v>
      </c>
      <c r="D70" s="368">
        <v>21</v>
      </c>
      <c r="E70" s="14">
        <v>70187151.560000002</v>
      </c>
      <c r="F70" s="14">
        <v>334224531.23809522</v>
      </c>
      <c r="G70" s="349">
        <v>0</v>
      </c>
      <c r="H70" s="369">
        <v>66443836.810133323</v>
      </c>
      <c r="I70" s="14">
        <v>9355094.2165082339</v>
      </c>
      <c r="J70" s="15">
        <v>0</v>
      </c>
      <c r="K70" s="15">
        <v>75798931.026641563</v>
      </c>
      <c r="L70" s="15">
        <v>3678.3098474616181</v>
      </c>
      <c r="M70" s="41">
        <v>212.47015253838208</v>
      </c>
      <c r="N70" s="370">
        <v>0</v>
      </c>
      <c r="O70" s="371">
        <v>0</v>
      </c>
      <c r="P70" s="394">
        <v>169.97612203070568</v>
      </c>
      <c r="Q70" s="393">
        <v>3502697.9466867521</v>
      </c>
      <c r="S70" s="128"/>
      <c r="T70" s="129"/>
      <c r="U70" s="130"/>
    </row>
    <row r="71" spans="1:21" x14ac:dyDescent="0.25">
      <c r="A71" s="366">
        <v>186</v>
      </c>
      <c r="B71" s="38" t="s">
        <v>314</v>
      </c>
      <c r="C71" s="367">
        <v>43410</v>
      </c>
      <c r="D71" s="368">
        <v>19.75</v>
      </c>
      <c r="E71" s="14">
        <v>178122352.38999999</v>
      </c>
      <c r="F71" s="14">
        <v>901885328.55696201</v>
      </c>
      <c r="G71" s="349">
        <v>0</v>
      </c>
      <c r="H71" s="369">
        <v>179294803.31712404</v>
      </c>
      <c r="I71" s="14">
        <v>4379741.7107558316</v>
      </c>
      <c r="J71" s="15">
        <v>0</v>
      </c>
      <c r="K71" s="15">
        <v>183674545.02787986</v>
      </c>
      <c r="L71" s="15">
        <v>4231.1574528421988</v>
      </c>
      <c r="M71" s="41">
        <v>-340.37745284219864</v>
      </c>
      <c r="N71" s="370">
        <v>5.8300551572616008</v>
      </c>
      <c r="O71" s="371">
        <v>0.35830055157261598</v>
      </c>
      <c r="P71" s="394">
        <v>-121.95742909624185</v>
      </c>
      <c r="Q71" s="393">
        <v>-5294171.9970678585</v>
      </c>
      <c r="S71" s="128"/>
      <c r="T71" s="129"/>
      <c r="U71" s="130"/>
    </row>
    <row r="72" spans="1:21" x14ac:dyDescent="0.25">
      <c r="A72" s="366">
        <v>202</v>
      </c>
      <c r="B72" s="38" t="s">
        <v>315</v>
      </c>
      <c r="C72" s="367">
        <v>33458</v>
      </c>
      <c r="D72" s="368">
        <v>19.75</v>
      </c>
      <c r="E72" s="14">
        <v>133702671.73</v>
      </c>
      <c r="F72" s="14">
        <v>676975553.06329119</v>
      </c>
      <c r="G72" s="349">
        <v>0</v>
      </c>
      <c r="H72" s="369">
        <v>134582739.94898227</v>
      </c>
      <c r="I72" s="14">
        <v>5167380.2854730254</v>
      </c>
      <c r="J72" s="15">
        <v>0</v>
      </c>
      <c r="K72" s="15">
        <v>139750120.23445529</v>
      </c>
      <c r="L72" s="15">
        <v>4176.8820680989684</v>
      </c>
      <c r="M72" s="41">
        <v>-286.10206809896818</v>
      </c>
      <c r="N72" s="370">
        <v>5.6563486286177334</v>
      </c>
      <c r="O72" s="371">
        <v>0.35656348628617734</v>
      </c>
      <c r="P72" s="394">
        <v>-102.01355083505342</v>
      </c>
      <c r="Q72" s="393">
        <v>-3413169.3838392175</v>
      </c>
      <c r="S72" s="128"/>
      <c r="T72" s="129"/>
      <c r="U72" s="130"/>
    </row>
    <row r="73" spans="1:21" x14ac:dyDescent="0.25">
      <c r="A73" s="366">
        <v>204</v>
      </c>
      <c r="B73" s="38" t="s">
        <v>41</v>
      </c>
      <c r="C73" s="367">
        <v>2990</v>
      </c>
      <c r="D73" s="368">
        <v>22</v>
      </c>
      <c r="E73" s="14">
        <v>7454200.2599999998</v>
      </c>
      <c r="F73" s="14">
        <v>33882728.454545453</v>
      </c>
      <c r="G73" s="349">
        <v>0</v>
      </c>
      <c r="H73" s="369">
        <v>6735886.4167636354</v>
      </c>
      <c r="I73" s="14">
        <v>1049303.1826301648</v>
      </c>
      <c r="J73" s="15">
        <v>0</v>
      </c>
      <c r="K73" s="15">
        <v>7785189.5993937999</v>
      </c>
      <c r="L73" s="15">
        <v>2603.7423409343814</v>
      </c>
      <c r="M73" s="41">
        <v>1287.0376590656188</v>
      </c>
      <c r="N73" s="370">
        <v>0</v>
      </c>
      <c r="O73" s="371">
        <v>0</v>
      </c>
      <c r="P73" s="394">
        <v>1029.630127252495</v>
      </c>
      <c r="Q73" s="393">
        <v>3078594.0804849598</v>
      </c>
      <c r="S73" s="128"/>
      <c r="T73" s="129"/>
      <c r="U73" s="130"/>
    </row>
    <row r="74" spans="1:21" x14ac:dyDescent="0.25">
      <c r="A74" s="366">
        <v>205</v>
      </c>
      <c r="B74" s="38" t="s">
        <v>316</v>
      </c>
      <c r="C74" s="367">
        <v>36973</v>
      </c>
      <c r="D74" s="368">
        <v>21</v>
      </c>
      <c r="E74" s="14">
        <v>124110251.79000001</v>
      </c>
      <c r="F74" s="14">
        <v>591001199</v>
      </c>
      <c r="G74" s="349">
        <v>0</v>
      </c>
      <c r="H74" s="369">
        <v>117491038.36119999</v>
      </c>
      <c r="I74" s="14">
        <v>5215077.0138974497</v>
      </c>
      <c r="J74" s="15">
        <v>0</v>
      </c>
      <c r="K74" s="15">
        <v>122706115.37509744</v>
      </c>
      <c r="L74" s="15">
        <v>3318.8033260784205</v>
      </c>
      <c r="M74" s="41">
        <v>571.97667392157973</v>
      </c>
      <c r="N74" s="370">
        <v>0</v>
      </c>
      <c r="O74" s="371">
        <v>0</v>
      </c>
      <c r="P74" s="394">
        <v>457.5813391372638</v>
      </c>
      <c r="Q74" s="393">
        <v>16918154.851922054</v>
      </c>
      <c r="S74" s="128"/>
      <c r="T74" s="129"/>
      <c r="U74" s="130"/>
    </row>
    <row r="75" spans="1:21" x14ac:dyDescent="0.25">
      <c r="A75" s="366">
        <v>208</v>
      </c>
      <c r="B75" s="38" t="s">
        <v>42</v>
      </c>
      <c r="C75" s="367">
        <v>12387</v>
      </c>
      <c r="D75" s="368">
        <v>21</v>
      </c>
      <c r="E75" s="14">
        <v>35091548.520000003</v>
      </c>
      <c r="F75" s="14">
        <v>167102612.00000003</v>
      </c>
      <c r="G75" s="349">
        <v>0</v>
      </c>
      <c r="H75" s="369">
        <v>33219999.265600003</v>
      </c>
      <c r="I75" s="14">
        <v>1790445.8202138622</v>
      </c>
      <c r="J75" s="15">
        <v>0</v>
      </c>
      <c r="K75" s="15">
        <v>35010445.085813865</v>
      </c>
      <c r="L75" s="15">
        <v>2826.386137548548</v>
      </c>
      <c r="M75" s="41">
        <v>1064.3938624514522</v>
      </c>
      <c r="N75" s="370">
        <v>0</v>
      </c>
      <c r="O75" s="371">
        <v>0</v>
      </c>
      <c r="P75" s="394">
        <v>851.51508996116172</v>
      </c>
      <c r="Q75" s="393">
        <v>10547717.41934891</v>
      </c>
      <c r="S75" s="128"/>
      <c r="T75" s="129"/>
      <c r="U75" s="130"/>
    </row>
    <row r="76" spans="1:21" x14ac:dyDescent="0.25">
      <c r="A76" s="366">
        <v>211</v>
      </c>
      <c r="B76" s="38" t="s">
        <v>43</v>
      </c>
      <c r="C76" s="367">
        <v>31676</v>
      </c>
      <c r="D76" s="368">
        <v>21</v>
      </c>
      <c r="E76" s="14">
        <v>122059927.58</v>
      </c>
      <c r="F76" s="14">
        <v>581237750.38095236</v>
      </c>
      <c r="G76" s="349">
        <v>0</v>
      </c>
      <c r="H76" s="369">
        <v>115550064.77573332</v>
      </c>
      <c r="I76" s="14">
        <v>4138530.2668533688</v>
      </c>
      <c r="J76" s="15">
        <v>0</v>
      </c>
      <c r="K76" s="15">
        <v>119688595.04258668</v>
      </c>
      <c r="L76" s="15">
        <v>3778.5261725781879</v>
      </c>
      <c r="M76" s="41">
        <v>112.25382742181228</v>
      </c>
      <c r="N76" s="370">
        <v>0</v>
      </c>
      <c r="O76" s="371">
        <v>0</v>
      </c>
      <c r="P76" s="394">
        <v>89.803061937449826</v>
      </c>
      <c r="Q76" s="393">
        <v>2844601.7899306607</v>
      </c>
      <c r="S76" s="128"/>
      <c r="T76" s="129"/>
      <c r="U76" s="130"/>
    </row>
    <row r="77" spans="1:21" x14ac:dyDescent="0.25">
      <c r="A77" s="366">
        <v>213</v>
      </c>
      <c r="B77" s="38" t="s">
        <v>44</v>
      </c>
      <c r="C77" s="367">
        <v>5452</v>
      </c>
      <c r="D77" s="368">
        <v>20.75</v>
      </c>
      <c r="E77" s="14">
        <v>14179704.390000001</v>
      </c>
      <c r="F77" s="14">
        <v>68335924.771084338</v>
      </c>
      <c r="G77" s="349">
        <v>0</v>
      </c>
      <c r="H77" s="369">
        <v>13585181.844491566</v>
      </c>
      <c r="I77" s="14">
        <v>2538845.2482946343</v>
      </c>
      <c r="J77" s="15">
        <v>0</v>
      </c>
      <c r="K77" s="15">
        <v>16124027.0927862</v>
      </c>
      <c r="L77" s="15">
        <v>2957.4517778404625</v>
      </c>
      <c r="M77" s="41">
        <v>933.32822215953775</v>
      </c>
      <c r="N77" s="370">
        <v>0</v>
      </c>
      <c r="O77" s="371">
        <v>0</v>
      </c>
      <c r="P77" s="394">
        <v>746.66257772763026</v>
      </c>
      <c r="Q77" s="393">
        <v>4070804.3737710402</v>
      </c>
      <c r="S77" s="128"/>
      <c r="T77" s="129"/>
      <c r="U77" s="130"/>
    </row>
    <row r="78" spans="1:21" x14ac:dyDescent="0.25">
      <c r="A78" s="366">
        <v>214</v>
      </c>
      <c r="B78" s="38" t="s">
        <v>45</v>
      </c>
      <c r="C78" s="367">
        <v>13137</v>
      </c>
      <c r="D78" s="368"/>
      <c r="E78" s="14">
        <v>38754611.299999997</v>
      </c>
      <c r="F78" s="14">
        <v>179317283.18966407</v>
      </c>
      <c r="G78" s="349">
        <v>0</v>
      </c>
      <c r="H78" s="369">
        <v>35648275.898105212</v>
      </c>
      <c r="I78" s="14">
        <v>2983581.2053269758</v>
      </c>
      <c r="J78" s="15">
        <v>0</v>
      </c>
      <c r="K78" s="15">
        <v>38631857.103432186</v>
      </c>
      <c r="L78" s="15">
        <v>2940.6909571007222</v>
      </c>
      <c r="M78" s="41">
        <v>950.08904289927796</v>
      </c>
      <c r="N78" s="370">
        <v>0</v>
      </c>
      <c r="O78" s="371">
        <v>0</v>
      </c>
      <c r="P78" s="394">
        <v>760.07123431942239</v>
      </c>
      <c r="Q78" s="393">
        <v>9985055.8052542526</v>
      </c>
      <c r="S78" s="128"/>
      <c r="T78" s="129"/>
      <c r="U78" s="130"/>
    </row>
    <row r="79" spans="1:21" x14ac:dyDescent="0.25">
      <c r="A79" s="366">
        <v>216</v>
      </c>
      <c r="B79" s="38" t="s">
        <v>46</v>
      </c>
      <c r="C79" s="367">
        <v>1353</v>
      </c>
      <c r="D79" s="368">
        <v>21</v>
      </c>
      <c r="E79" s="14">
        <v>3165609.52</v>
      </c>
      <c r="F79" s="14">
        <v>15074331.047619049</v>
      </c>
      <c r="G79" s="349">
        <v>0</v>
      </c>
      <c r="H79" s="369">
        <v>2996777.0122666666</v>
      </c>
      <c r="I79" s="14">
        <v>611190.07372807781</v>
      </c>
      <c r="J79" s="15">
        <v>0</v>
      </c>
      <c r="K79" s="15">
        <v>3607967.0859947447</v>
      </c>
      <c r="L79" s="15">
        <v>2666.6423399813339</v>
      </c>
      <c r="M79" s="41">
        <v>1224.1376600186663</v>
      </c>
      <c r="N79" s="370">
        <v>0</v>
      </c>
      <c r="O79" s="371">
        <v>0</v>
      </c>
      <c r="P79" s="394">
        <v>979.31012801493307</v>
      </c>
      <c r="Q79" s="393">
        <v>1325006.6032042045</v>
      </c>
      <c r="S79" s="128"/>
      <c r="T79" s="129"/>
      <c r="U79" s="130"/>
    </row>
    <row r="80" spans="1:21" x14ac:dyDescent="0.25">
      <c r="A80" s="366">
        <v>217</v>
      </c>
      <c r="B80" s="38" t="s">
        <v>47</v>
      </c>
      <c r="C80" s="367">
        <v>5502</v>
      </c>
      <c r="D80" s="368">
        <v>21.5</v>
      </c>
      <c r="E80" s="14">
        <v>16160565.060000001</v>
      </c>
      <c r="F80" s="14">
        <v>75165418.883720934</v>
      </c>
      <c r="G80" s="349">
        <v>0</v>
      </c>
      <c r="H80" s="369">
        <v>14942885.274083721</v>
      </c>
      <c r="I80" s="14">
        <v>886603.5787219028</v>
      </c>
      <c r="J80" s="15">
        <v>0</v>
      </c>
      <c r="K80" s="15">
        <v>15829488.852805624</v>
      </c>
      <c r="L80" s="15">
        <v>2877.0426849882997</v>
      </c>
      <c r="M80" s="41">
        <v>1013.7373150117005</v>
      </c>
      <c r="N80" s="370">
        <v>0</v>
      </c>
      <c r="O80" s="371">
        <v>0</v>
      </c>
      <c r="P80" s="394">
        <v>810.98985200936045</v>
      </c>
      <c r="Q80" s="393">
        <v>4462066.165755501</v>
      </c>
      <c r="S80" s="128"/>
      <c r="T80" s="129"/>
      <c r="U80" s="130"/>
    </row>
    <row r="81" spans="1:21" x14ac:dyDescent="0.25">
      <c r="A81" s="366">
        <v>218</v>
      </c>
      <c r="B81" s="38" t="s">
        <v>317</v>
      </c>
      <c r="C81" s="367">
        <v>1274</v>
      </c>
      <c r="D81" s="368">
        <v>22</v>
      </c>
      <c r="E81" s="14">
        <v>3517367.58</v>
      </c>
      <c r="F81" s="14">
        <v>15988034.454545455</v>
      </c>
      <c r="G81" s="349">
        <v>0</v>
      </c>
      <c r="H81" s="369">
        <v>3178421.2495636363</v>
      </c>
      <c r="I81" s="14">
        <v>268312.29875039204</v>
      </c>
      <c r="J81" s="15">
        <v>0</v>
      </c>
      <c r="K81" s="15">
        <v>3446733.5483140284</v>
      </c>
      <c r="L81" s="15">
        <v>2705.4423456154068</v>
      </c>
      <c r="M81" s="41">
        <v>1185.3376543845934</v>
      </c>
      <c r="N81" s="370">
        <v>0</v>
      </c>
      <c r="O81" s="371">
        <v>0</v>
      </c>
      <c r="P81" s="394">
        <v>948.27012350767473</v>
      </c>
      <c r="Q81" s="393">
        <v>1208096.1373487776</v>
      </c>
      <c r="S81" s="128"/>
      <c r="T81" s="129"/>
      <c r="U81" s="130"/>
    </row>
    <row r="82" spans="1:21" x14ac:dyDescent="0.25">
      <c r="A82" s="366">
        <v>224</v>
      </c>
      <c r="B82" s="38" t="s">
        <v>318</v>
      </c>
      <c r="C82" s="367">
        <v>8778</v>
      </c>
      <c r="D82" s="368">
        <v>20.75</v>
      </c>
      <c r="E82" s="14">
        <v>28109910.760000002</v>
      </c>
      <c r="F82" s="14">
        <v>135469449.44578314</v>
      </c>
      <c r="G82" s="349">
        <v>0</v>
      </c>
      <c r="H82" s="369">
        <v>26931326.549821686</v>
      </c>
      <c r="I82" s="14">
        <v>1159087.4576063612</v>
      </c>
      <c r="J82" s="15">
        <v>0</v>
      </c>
      <c r="K82" s="15">
        <v>28090414.007428046</v>
      </c>
      <c r="L82" s="15">
        <v>3200.0927326757856</v>
      </c>
      <c r="M82" s="41">
        <v>690.68726732421464</v>
      </c>
      <c r="N82" s="370">
        <v>0</v>
      </c>
      <c r="O82" s="371">
        <v>0</v>
      </c>
      <c r="P82" s="394">
        <v>552.54981385937174</v>
      </c>
      <c r="Q82" s="393">
        <v>4850282.2660575649</v>
      </c>
      <c r="S82" s="128"/>
      <c r="T82" s="129"/>
      <c r="U82" s="130"/>
    </row>
    <row r="83" spans="1:21" x14ac:dyDescent="0.25">
      <c r="A83" s="366">
        <v>226</v>
      </c>
      <c r="B83" s="38" t="s">
        <v>48</v>
      </c>
      <c r="C83" s="367">
        <v>4031</v>
      </c>
      <c r="D83" s="368">
        <v>21.5</v>
      </c>
      <c r="E83" s="14">
        <v>10154722.58</v>
      </c>
      <c r="F83" s="14">
        <v>47231267.813953489</v>
      </c>
      <c r="G83" s="349">
        <v>0</v>
      </c>
      <c r="H83" s="369">
        <v>9389576.0414139517</v>
      </c>
      <c r="I83" s="14">
        <v>1315327.5949840555</v>
      </c>
      <c r="J83" s="15">
        <v>0</v>
      </c>
      <c r="K83" s="15">
        <v>10704903.636398006</v>
      </c>
      <c r="L83" s="15">
        <v>2655.6446629615493</v>
      </c>
      <c r="M83" s="41">
        <v>1235.1353370384509</v>
      </c>
      <c r="N83" s="370">
        <v>0</v>
      </c>
      <c r="O83" s="371">
        <v>0</v>
      </c>
      <c r="P83" s="394">
        <v>988.10826963076079</v>
      </c>
      <c r="Q83" s="393">
        <v>3983064.4348815968</v>
      </c>
      <c r="S83" s="128"/>
      <c r="T83" s="129"/>
      <c r="U83" s="130"/>
    </row>
    <row r="84" spans="1:21" x14ac:dyDescent="0.25">
      <c r="A84" s="366">
        <v>230</v>
      </c>
      <c r="B84" s="38" t="s">
        <v>49</v>
      </c>
      <c r="C84" s="367">
        <v>2390</v>
      </c>
      <c r="D84" s="368">
        <v>20.5</v>
      </c>
      <c r="E84" s="14">
        <v>5528235.1200000001</v>
      </c>
      <c r="F84" s="14">
        <v>26967000.585365854</v>
      </c>
      <c r="G84" s="349">
        <v>0</v>
      </c>
      <c r="H84" s="369">
        <v>5361039.7163707316</v>
      </c>
      <c r="I84" s="14">
        <v>609116.16101374105</v>
      </c>
      <c r="J84" s="15">
        <v>0</v>
      </c>
      <c r="K84" s="15">
        <v>5970155.8773844726</v>
      </c>
      <c r="L84" s="15">
        <v>2497.9731704537544</v>
      </c>
      <c r="M84" s="41">
        <v>1392.8068295462458</v>
      </c>
      <c r="N84" s="370">
        <v>0</v>
      </c>
      <c r="O84" s="371">
        <v>0</v>
      </c>
      <c r="P84" s="394">
        <v>1114.2454636369966</v>
      </c>
      <c r="Q84" s="393">
        <v>2663046.6580924219</v>
      </c>
      <c r="S84" s="128"/>
      <c r="T84" s="129"/>
      <c r="U84" s="130"/>
    </row>
    <row r="85" spans="1:21" x14ac:dyDescent="0.25">
      <c r="A85" s="366">
        <v>231</v>
      </c>
      <c r="B85" s="38" t="s">
        <v>319</v>
      </c>
      <c r="C85" s="367">
        <v>1262</v>
      </c>
      <c r="D85" s="368">
        <v>22</v>
      </c>
      <c r="E85" s="14">
        <v>4859877.87</v>
      </c>
      <c r="F85" s="14">
        <v>22090353.954545453</v>
      </c>
      <c r="G85" s="349">
        <v>0</v>
      </c>
      <c r="H85" s="369">
        <v>4391562.3661636356</v>
      </c>
      <c r="I85" s="14">
        <v>661680.97204104054</v>
      </c>
      <c r="J85" s="15">
        <v>0</v>
      </c>
      <c r="K85" s="15">
        <v>5053243.3382046763</v>
      </c>
      <c r="L85" s="15">
        <v>4004.1547846312806</v>
      </c>
      <c r="M85" s="41">
        <v>-113.37478463128036</v>
      </c>
      <c r="N85" s="370">
        <v>4.7306990088196521</v>
      </c>
      <c r="O85" s="371">
        <v>0.34730699008819649</v>
      </c>
      <c r="P85" s="394">
        <v>-39.375855202187502</v>
      </c>
      <c r="Q85" s="393">
        <v>-49692.329265160624</v>
      </c>
      <c r="S85" s="128"/>
      <c r="T85" s="129"/>
      <c r="U85" s="130"/>
    </row>
    <row r="86" spans="1:21" x14ac:dyDescent="0.25">
      <c r="A86" s="366">
        <v>232</v>
      </c>
      <c r="B86" s="38" t="s">
        <v>50</v>
      </c>
      <c r="C86" s="367">
        <v>13375</v>
      </c>
      <c r="D86" s="368">
        <v>22</v>
      </c>
      <c r="E86" s="14">
        <v>38358058.140000001</v>
      </c>
      <c r="F86" s="14">
        <v>174354809.72727272</v>
      </c>
      <c r="G86" s="349">
        <v>0</v>
      </c>
      <c r="H86" s="369">
        <v>34661736.173781812</v>
      </c>
      <c r="I86" s="14">
        <v>3750618.8291260642</v>
      </c>
      <c r="J86" s="15">
        <v>0</v>
      </c>
      <c r="K86" s="15">
        <v>38412355.00290788</v>
      </c>
      <c r="L86" s="15">
        <v>2871.9517759183464</v>
      </c>
      <c r="M86" s="41">
        <v>1018.8282240816538</v>
      </c>
      <c r="N86" s="370">
        <v>0</v>
      </c>
      <c r="O86" s="371">
        <v>0</v>
      </c>
      <c r="P86" s="394">
        <v>815.06257926532317</v>
      </c>
      <c r="Q86" s="393">
        <v>10901461.997673698</v>
      </c>
      <c r="S86" s="128"/>
      <c r="T86" s="129"/>
      <c r="U86" s="130"/>
    </row>
    <row r="87" spans="1:21" x14ac:dyDescent="0.25">
      <c r="A87" s="366">
        <v>233</v>
      </c>
      <c r="B87" s="38" t="s">
        <v>51</v>
      </c>
      <c r="C87" s="367">
        <v>16022</v>
      </c>
      <c r="D87" s="368">
        <v>21.75</v>
      </c>
      <c r="E87" s="14">
        <v>46953540.210000001</v>
      </c>
      <c r="F87" s="14">
        <v>215878345.79310346</v>
      </c>
      <c r="G87" s="349">
        <v>0</v>
      </c>
      <c r="H87" s="369">
        <v>42916615.143668965</v>
      </c>
      <c r="I87" s="14">
        <v>3097186.361198843</v>
      </c>
      <c r="J87" s="15">
        <v>0</v>
      </c>
      <c r="K87" s="15">
        <v>46013801.504867807</v>
      </c>
      <c r="L87" s="15">
        <v>2871.9137126992764</v>
      </c>
      <c r="M87" s="41">
        <v>1018.8662873007238</v>
      </c>
      <c r="N87" s="370">
        <v>0</v>
      </c>
      <c r="O87" s="371">
        <v>0</v>
      </c>
      <c r="P87" s="394">
        <v>815.09302984057911</v>
      </c>
      <c r="Q87" s="393">
        <v>13059420.524105759</v>
      </c>
      <c r="S87" s="128"/>
      <c r="T87" s="129"/>
      <c r="U87" s="130"/>
    </row>
    <row r="88" spans="1:21" x14ac:dyDescent="0.25">
      <c r="A88" s="366">
        <v>235</v>
      </c>
      <c r="B88" s="38" t="s">
        <v>320</v>
      </c>
      <c r="C88" s="367">
        <v>9615</v>
      </c>
      <c r="D88" s="368">
        <v>17</v>
      </c>
      <c r="E88" s="14">
        <v>62151659.140000001</v>
      </c>
      <c r="F88" s="14">
        <v>365597994.94117647</v>
      </c>
      <c r="G88" s="349">
        <v>0</v>
      </c>
      <c r="H88" s="369">
        <v>72680881.39430587</v>
      </c>
      <c r="I88" s="14">
        <v>1002030.95623112</v>
      </c>
      <c r="J88" s="15">
        <v>0</v>
      </c>
      <c r="K88" s="15">
        <v>73682912.350536987</v>
      </c>
      <c r="L88" s="15">
        <v>7663.3294176325517</v>
      </c>
      <c r="M88" s="41">
        <v>-3772.5494176325515</v>
      </c>
      <c r="N88" s="370">
        <v>8.2355062899949214</v>
      </c>
      <c r="O88" s="371">
        <v>0.38235506289994919</v>
      </c>
      <c r="P88" s="394">
        <v>-1442.4533698720609</v>
      </c>
      <c r="Q88" s="393">
        <v>-13869189.151319865</v>
      </c>
      <c r="S88" s="128"/>
      <c r="T88" s="129"/>
      <c r="U88" s="130"/>
    </row>
    <row r="89" spans="1:21" x14ac:dyDescent="0.25">
      <c r="A89" s="366">
        <v>236</v>
      </c>
      <c r="B89" s="38" t="s">
        <v>321</v>
      </c>
      <c r="C89" s="367">
        <v>4273</v>
      </c>
      <c r="D89" s="368">
        <v>21.5</v>
      </c>
      <c r="E89" s="14">
        <v>12368727.75</v>
      </c>
      <c r="F89" s="14">
        <v>57528966.279069766</v>
      </c>
      <c r="G89" s="349">
        <v>0</v>
      </c>
      <c r="H89" s="369">
        <v>11436758.496279068</v>
      </c>
      <c r="I89" s="14">
        <v>741844.39872774587</v>
      </c>
      <c r="J89" s="15">
        <v>0</v>
      </c>
      <c r="K89" s="15">
        <v>12178602.895006815</v>
      </c>
      <c r="L89" s="15">
        <v>2850.1293926999333</v>
      </c>
      <c r="M89" s="41">
        <v>1040.6506073000669</v>
      </c>
      <c r="N89" s="370">
        <v>0</v>
      </c>
      <c r="O89" s="371">
        <v>0</v>
      </c>
      <c r="P89" s="394">
        <v>832.52048584005354</v>
      </c>
      <c r="Q89" s="393">
        <v>3557360.0359945488</v>
      </c>
      <c r="S89" s="128"/>
      <c r="T89" s="129"/>
      <c r="U89" s="130"/>
    </row>
    <row r="90" spans="1:21" x14ac:dyDescent="0.25">
      <c r="A90" s="366">
        <v>239</v>
      </c>
      <c r="B90" s="38" t="s">
        <v>52</v>
      </c>
      <c r="C90" s="367">
        <v>2244</v>
      </c>
      <c r="D90" s="368">
        <v>20.5</v>
      </c>
      <c r="E90" s="14">
        <v>5809695.5199999996</v>
      </c>
      <c r="F90" s="14">
        <v>28339978.146341462</v>
      </c>
      <c r="G90" s="349">
        <v>0</v>
      </c>
      <c r="H90" s="369">
        <v>5633987.655492682</v>
      </c>
      <c r="I90" s="14">
        <v>793016.56748468534</v>
      </c>
      <c r="J90" s="15">
        <v>0</v>
      </c>
      <c r="K90" s="15">
        <v>6427004.2229773672</v>
      </c>
      <c r="L90" s="15">
        <v>2864.0838783321601</v>
      </c>
      <c r="M90" s="41">
        <v>1026.6961216678401</v>
      </c>
      <c r="N90" s="370">
        <v>0</v>
      </c>
      <c r="O90" s="371">
        <v>0</v>
      </c>
      <c r="P90" s="394">
        <v>821.35689733427216</v>
      </c>
      <c r="Q90" s="393">
        <v>1843124.8776181068</v>
      </c>
      <c r="S90" s="128"/>
      <c r="T90" s="129"/>
      <c r="U90" s="130"/>
    </row>
    <row r="91" spans="1:21" x14ac:dyDescent="0.25">
      <c r="A91" s="366">
        <v>240</v>
      </c>
      <c r="B91" s="38" t="s">
        <v>53</v>
      </c>
      <c r="C91" s="367">
        <v>21021</v>
      </c>
      <c r="D91" s="368">
        <v>21.75</v>
      </c>
      <c r="E91" s="14">
        <v>75581996.790000007</v>
      </c>
      <c r="F91" s="14">
        <v>347503433.51724142</v>
      </c>
      <c r="G91" s="349">
        <v>0</v>
      </c>
      <c r="H91" s="369">
        <v>69083682.58322759</v>
      </c>
      <c r="I91" s="14">
        <v>4563855.3655744242</v>
      </c>
      <c r="J91" s="15">
        <v>0</v>
      </c>
      <c r="K91" s="15">
        <v>73647537.948802009</v>
      </c>
      <c r="L91" s="15">
        <v>3503.5220945151045</v>
      </c>
      <c r="M91" s="41">
        <v>387.25790548489567</v>
      </c>
      <c r="N91" s="370">
        <v>0</v>
      </c>
      <c r="O91" s="371">
        <v>0</v>
      </c>
      <c r="P91" s="394">
        <v>309.80632438791656</v>
      </c>
      <c r="Q91" s="393">
        <v>6512438.7449583942</v>
      </c>
      <c r="S91" s="128"/>
      <c r="T91" s="129"/>
      <c r="U91" s="130"/>
    </row>
    <row r="92" spans="1:21" x14ac:dyDescent="0.25">
      <c r="A92" s="366">
        <v>241</v>
      </c>
      <c r="B92" s="38" t="s">
        <v>54</v>
      </c>
      <c r="C92" s="367">
        <v>8147</v>
      </c>
      <c r="D92" s="368">
        <v>21.25</v>
      </c>
      <c r="E92" s="14">
        <v>30868354.809999999</v>
      </c>
      <c r="F92" s="14">
        <v>145262846.16470587</v>
      </c>
      <c r="G92" s="349">
        <v>0</v>
      </c>
      <c r="H92" s="369">
        <v>28878253.817543525</v>
      </c>
      <c r="I92" s="14">
        <v>1049953.4450235907</v>
      </c>
      <c r="J92" s="15">
        <v>0</v>
      </c>
      <c r="K92" s="15">
        <v>29928207.262567118</v>
      </c>
      <c r="L92" s="15">
        <v>3673.5248880038193</v>
      </c>
      <c r="M92" s="41">
        <v>217.25511199618086</v>
      </c>
      <c r="N92" s="370">
        <v>0</v>
      </c>
      <c r="O92" s="371">
        <v>0</v>
      </c>
      <c r="P92" s="394">
        <v>173.80408959694469</v>
      </c>
      <c r="Q92" s="393">
        <v>1415981.9179463084</v>
      </c>
      <c r="S92" s="128"/>
      <c r="T92" s="129"/>
      <c r="U92" s="130"/>
    </row>
    <row r="93" spans="1:21" x14ac:dyDescent="0.25">
      <c r="A93" s="366">
        <v>244</v>
      </c>
      <c r="B93" s="38" t="s">
        <v>55</v>
      </c>
      <c r="C93" s="367">
        <v>17923</v>
      </c>
      <c r="D93" s="368">
        <v>20.5</v>
      </c>
      <c r="E93" s="14">
        <v>64530184.18</v>
      </c>
      <c r="F93" s="14">
        <v>314781386.24390244</v>
      </c>
      <c r="G93" s="349">
        <v>0</v>
      </c>
      <c r="H93" s="369">
        <v>62578539.585287802</v>
      </c>
      <c r="I93" s="14">
        <v>3792836.7432852988</v>
      </c>
      <c r="J93" s="15">
        <v>0</v>
      </c>
      <c r="K93" s="15">
        <v>66371376.3285731</v>
      </c>
      <c r="L93" s="15">
        <v>3703.139894469291</v>
      </c>
      <c r="M93" s="41">
        <v>187.64010553070921</v>
      </c>
      <c r="N93" s="370">
        <v>0</v>
      </c>
      <c r="O93" s="371">
        <v>0</v>
      </c>
      <c r="P93" s="394">
        <v>150.11208442456737</v>
      </c>
      <c r="Q93" s="393">
        <v>2690458.889141521</v>
      </c>
      <c r="S93" s="128"/>
      <c r="T93" s="129"/>
      <c r="U93" s="130"/>
    </row>
    <row r="94" spans="1:21" x14ac:dyDescent="0.25">
      <c r="A94" s="366">
        <v>245</v>
      </c>
      <c r="B94" s="38" t="s">
        <v>322</v>
      </c>
      <c r="C94" s="367">
        <v>36254</v>
      </c>
      <c r="D94" s="368">
        <v>19.25</v>
      </c>
      <c r="E94" s="14">
        <v>141061733.22</v>
      </c>
      <c r="F94" s="14">
        <v>732788224.51948047</v>
      </c>
      <c r="G94" s="349">
        <v>0</v>
      </c>
      <c r="H94" s="369">
        <v>145678299.0344727</v>
      </c>
      <c r="I94" s="14">
        <v>7346056.8719347771</v>
      </c>
      <c r="J94" s="15">
        <v>0</v>
      </c>
      <c r="K94" s="15">
        <v>153024355.90640748</v>
      </c>
      <c r="L94" s="15">
        <v>4220.8957882277118</v>
      </c>
      <c r="M94" s="41">
        <v>-330.11578822771162</v>
      </c>
      <c r="N94" s="370">
        <v>5.7994434663361512</v>
      </c>
      <c r="O94" s="371">
        <v>0.3579944346633615</v>
      </c>
      <c r="P94" s="394">
        <v>-118.17961498002958</v>
      </c>
      <c r="Q94" s="393">
        <v>-4284483.7614859929</v>
      </c>
      <c r="S94" s="128"/>
      <c r="T94" s="129"/>
      <c r="U94" s="130"/>
    </row>
    <row r="95" spans="1:21" x14ac:dyDescent="0.25">
      <c r="A95" s="366">
        <v>249</v>
      </c>
      <c r="B95" s="38" t="s">
        <v>56</v>
      </c>
      <c r="C95" s="367">
        <v>9762</v>
      </c>
      <c r="D95" s="368">
        <v>21.5</v>
      </c>
      <c r="E95" s="14">
        <v>29837273.300000001</v>
      </c>
      <c r="F95" s="14">
        <v>138778015.3488372</v>
      </c>
      <c r="G95" s="349">
        <v>0</v>
      </c>
      <c r="H95" s="369">
        <v>27589069.45134883</v>
      </c>
      <c r="I95" s="14">
        <v>2562882.6528150295</v>
      </c>
      <c r="J95" s="15">
        <v>0</v>
      </c>
      <c r="K95" s="15">
        <v>30151952.104163859</v>
      </c>
      <c r="L95" s="15">
        <v>3088.7064232907046</v>
      </c>
      <c r="M95" s="41">
        <v>802.07357670929559</v>
      </c>
      <c r="N95" s="370">
        <v>0</v>
      </c>
      <c r="O95" s="371">
        <v>0</v>
      </c>
      <c r="P95" s="394">
        <v>641.65886136743654</v>
      </c>
      <c r="Q95" s="393">
        <v>6263873.8046689155</v>
      </c>
      <c r="S95" s="128"/>
      <c r="T95" s="129"/>
      <c r="U95" s="130"/>
    </row>
    <row r="96" spans="1:21" x14ac:dyDescent="0.25">
      <c r="A96" s="366">
        <v>250</v>
      </c>
      <c r="B96" s="38" t="s">
        <v>57</v>
      </c>
      <c r="C96" s="367">
        <v>1910</v>
      </c>
      <c r="D96" s="368">
        <v>21.5</v>
      </c>
      <c r="E96" s="14">
        <v>4589975.63</v>
      </c>
      <c r="F96" s="14">
        <v>21348723.860465117</v>
      </c>
      <c r="G96" s="349">
        <v>0</v>
      </c>
      <c r="H96" s="369">
        <v>4244126.3034604648</v>
      </c>
      <c r="I96" s="14">
        <v>650115.69452003995</v>
      </c>
      <c r="J96" s="15">
        <v>0</v>
      </c>
      <c r="K96" s="15">
        <v>4894241.9979805052</v>
      </c>
      <c r="L96" s="15">
        <v>2562.4303654348196</v>
      </c>
      <c r="M96" s="41">
        <v>1328.3496345651806</v>
      </c>
      <c r="N96" s="370">
        <v>0</v>
      </c>
      <c r="O96" s="371">
        <v>0</v>
      </c>
      <c r="P96" s="394">
        <v>1062.6797076521445</v>
      </c>
      <c r="Q96" s="393">
        <v>2029718.241615596</v>
      </c>
      <c r="S96" s="128"/>
      <c r="T96" s="129"/>
      <c r="U96" s="130"/>
    </row>
    <row r="97" spans="1:21" x14ac:dyDescent="0.25">
      <c r="A97" s="366">
        <v>256</v>
      </c>
      <c r="B97" s="38" t="s">
        <v>58</v>
      </c>
      <c r="C97" s="367">
        <v>1615</v>
      </c>
      <c r="D97" s="368">
        <v>21</v>
      </c>
      <c r="E97" s="14">
        <v>3714556.44</v>
      </c>
      <c r="F97" s="14">
        <v>17688364</v>
      </c>
      <c r="G97" s="349">
        <v>0</v>
      </c>
      <c r="H97" s="369">
        <v>3516446.7631999995</v>
      </c>
      <c r="I97" s="14">
        <v>590906.63799426949</v>
      </c>
      <c r="J97" s="15">
        <v>0</v>
      </c>
      <c r="K97" s="15">
        <v>4107353.4011942688</v>
      </c>
      <c r="L97" s="15">
        <v>2543.2528799964512</v>
      </c>
      <c r="M97" s="41">
        <v>1347.527120003549</v>
      </c>
      <c r="N97" s="370">
        <v>0</v>
      </c>
      <c r="O97" s="371">
        <v>0</v>
      </c>
      <c r="P97" s="394">
        <v>1078.0216960028392</v>
      </c>
      <c r="Q97" s="393">
        <v>1741005.0390445853</v>
      </c>
      <c r="S97" s="128"/>
      <c r="T97" s="129"/>
      <c r="U97" s="130"/>
    </row>
    <row r="98" spans="1:21" x14ac:dyDescent="0.25">
      <c r="A98" s="366">
        <v>257</v>
      </c>
      <c r="B98" s="38" t="s">
        <v>323</v>
      </c>
      <c r="C98" s="367">
        <v>39262</v>
      </c>
      <c r="D98" s="368">
        <v>19.75</v>
      </c>
      <c r="E98" s="14">
        <v>178424104.18000001</v>
      </c>
      <c r="F98" s="14">
        <v>903413185.72151899</v>
      </c>
      <c r="G98" s="349">
        <v>0</v>
      </c>
      <c r="H98" s="369">
        <v>179598541.32143795</v>
      </c>
      <c r="I98" s="14">
        <v>5956259.5448795157</v>
      </c>
      <c r="J98" s="15">
        <v>0</v>
      </c>
      <c r="K98" s="15">
        <v>185554800.86631748</v>
      </c>
      <c r="L98" s="15">
        <v>4726.0659382180602</v>
      </c>
      <c r="M98" s="41">
        <v>-835.28593821805998</v>
      </c>
      <c r="N98" s="370">
        <v>6.7277741072110375</v>
      </c>
      <c r="O98" s="371">
        <v>0.36727774107211036</v>
      </c>
      <c r="P98" s="394">
        <v>-306.78193253802743</v>
      </c>
      <c r="Q98" s="393">
        <v>-12044872.235308032</v>
      </c>
      <c r="S98" s="128"/>
      <c r="T98" s="129"/>
      <c r="U98" s="130"/>
    </row>
    <row r="99" spans="1:21" x14ac:dyDescent="0.25">
      <c r="A99" s="366">
        <v>260</v>
      </c>
      <c r="B99" s="38" t="s">
        <v>59</v>
      </c>
      <c r="C99" s="367">
        <v>10358</v>
      </c>
      <c r="D99" s="368">
        <v>21</v>
      </c>
      <c r="E99" s="14">
        <v>27498383.780000001</v>
      </c>
      <c r="F99" s="14">
        <v>130944684.66666667</v>
      </c>
      <c r="G99" s="349">
        <v>0</v>
      </c>
      <c r="H99" s="369">
        <v>26031803.311733332</v>
      </c>
      <c r="I99" s="14">
        <v>2097367.8565745801</v>
      </c>
      <c r="J99" s="15">
        <v>0</v>
      </c>
      <c r="K99" s="15">
        <v>28129171.168307912</v>
      </c>
      <c r="L99" s="15">
        <v>2715.6952276798525</v>
      </c>
      <c r="M99" s="41">
        <v>1175.0847723201477</v>
      </c>
      <c r="N99" s="370">
        <v>0</v>
      </c>
      <c r="O99" s="371">
        <v>0</v>
      </c>
      <c r="P99" s="394">
        <v>940.06781785611827</v>
      </c>
      <c r="Q99" s="393">
        <v>9737222.4573536739</v>
      </c>
      <c r="S99" s="128"/>
      <c r="T99" s="129"/>
      <c r="U99" s="130"/>
    </row>
    <row r="100" spans="1:21" x14ac:dyDescent="0.25">
      <c r="A100" s="366">
        <v>261</v>
      </c>
      <c r="B100" s="38" t="s">
        <v>60</v>
      </c>
      <c r="C100" s="367">
        <v>6436</v>
      </c>
      <c r="D100" s="368">
        <v>20.25</v>
      </c>
      <c r="E100" s="14">
        <v>21168385.129999999</v>
      </c>
      <c r="F100" s="14">
        <v>104535235.20987654</v>
      </c>
      <c r="G100" s="349">
        <v>0</v>
      </c>
      <c r="H100" s="369">
        <v>20781604.759723455</v>
      </c>
      <c r="I100" s="14">
        <v>2526176.9183087116</v>
      </c>
      <c r="J100" s="15">
        <v>0</v>
      </c>
      <c r="K100" s="15">
        <v>23307781.678032167</v>
      </c>
      <c r="L100" s="15">
        <v>3621.4701177800134</v>
      </c>
      <c r="M100" s="41">
        <v>269.30988221998678</v>
      </c>
      <c r="N100" s="370">
        <v>0</v>
      </c>
      <c r="O100" s="371">
        <v>0</v>
      </c>
      <c r="P100" s="394">
        <v>215.44790577598943</v>
      </c>
      <c r="Q100" s="393">
        <v>1386622.7215742678</v>
      </c>
      <c r="S100" s="128"/>
      <c r="T100" s="129"/>
      <c r="U100" s="130"/>
    </row>
    <row r="101" spans="1:21" x14ac:dyDescent="0.25">
      <c r="A101" s="366">
        <v>263</v>
      </c>
      <c r="B101" s="38" t="s">
        <v>61</v>
      </c>
      <c r="C101" s="367">
        <v>8153</v>
      </c>
      <c r="D101" s="368">
        <v>20.75</v>
      </c>
      <c r="E101" s="14">
        <v>20050442.050000001</v>
      </c>
      <c r="F101" s="14">
        <v>96628636.385542169</v>
      </c>
      <c r="G101" s="349">
        <v>0</v>
      </c>
      <c r="H101" s="369">
        <v>19209772.913445782</v>
      </c>
      <c r="I101" s="14">
        <v>1838290.5168795118</v>
      </c>
      <c r="J101" s="15">
        <v>0</v>
      </c>
      <c r="K101" s="15">
        <v>21048063.430325292</v>
      </c>
      <c r="L101" s="15">
        <v>2581.63417519015</v>
      </c>
      <c r="M101" s="41">
        <v>1309.1458248098502</v>
      </c>
      <c r="N101" s="370">
        <v>0</v>
      </c>
      <c r="O101" s="371">
        <v>0</v>
      </c>
      <c r="P101" s="394">
        <v>1047.3166598478801</v>
      </c>
      <c r="Q101" s="393">
        <v>8538772.7277397662</v>
      </c>
      <c r="S101" s="128"/>
      <c r="T101" s="129"/>
      <c r="U101" s="130"/>
    </row>
    <row r="102" spans="1:21" x14ac:dyDescent="0.25">
      <c r="A102" s="366">
        <v>265</v>
      </c>
      <c r="B102" s="38" t="s">
        <v>62</v>
      </c>
      <c r="C102" s="367">
        <v>1103</v>
      </c>
      <c r="D102" s="368">
        <v>21.5</v>
      </c>
      <c r="E102" s="14">
        <v>2555002.38</v>
      </c>
      <c r="F102" s="14">
        <v>11883732</v>
      </c>
      <c r="G102" s="349">
        <v>0</v>
      </c>
      <c r="H102" s="369">
        <v>2362485.9215999995</v>
      </c>
      <c r="I102" s="14">
        <v>633771.00654072221</v>
      </c>
      <c r="J102" s="15">
        <v>0</v>
      </c>
      <c r="K102" s="15">
        <v>2996256.9281407217</v>
      </c>
      <c r="L102" s="15">
        <v>2716.4614035727304</v>
      </c>
      <c r="M102" s="41">
        <v>1174.3185964272698</v>
      </c>
      <c r="N102" s="370">
        <v>0</v>
      </c>
      <c r="O102" s="371">
        <v>0</v>
      </c>
      <c r="P102" s="394">
        <v>939.45487714181581</v>
      </c>
      <c r="Q102" s="393">
        <v>1036218.7294874229</v>
      </c>
      <c r="S102" s="128"/>
      <c r="T102" s="129"/>
      <c r="U102" s="130"/>
    </row>
    <row r="103" spans="1:21" x14ac:dyDescent="0.25">
      <c r="A103" s="366">
        <v>271</v>
      </c>
      <c r="B103" s="38" t="s">
        <v>324</v>
      </c>
      <c r="C103" s="367">
        <v>7226</v>
      </c>
      <c r="D103" s="368">
        <v>21.75</v>
      </c>
      <c r="E103" s="14">
        <v>22642006.010000002</v>
      </c>
      <c r="F103" s="14">
        <v>104101177.05747126</v>
      </c>
      <c r="G103" s="349">
        <v>0</v>
      </c>
      <c r="H103" s="369">
        <v>20695313.999025285</v>
      </c>
      <c r="I103" s="14">
        <v>1189772.7342978069</v>
      </c>
      <c r="J103" s="15">
        <v>0</v>
      </c>
      <c r="K103" s="15">
        <v>21885086.733323094</v>
      </c>
      <c r="L103" s="15">
        <v>3028.6585570610428</v>
      </c>
      <c r="M103" s="41">
        <v>862.12144293895744</v>
      </c>
      <c r="N103" s="370">
        <v>0</v>
      </c>
      <c r="O103" s="371">
        <v>0</v>
      </c>
      <c r="P103" s="394">
        <v>689.69715435116598</v>
      </c>
      <c r="Q103" s="393">
        <v>4983751.6373415254</v>
      </c>
      <c r="S103" s="128"/>
      <c r="T103" s="129"/>
      <c r="U103" s="130"/>
    </row>
    <row r="104" spans="1:21" x14ac:dyDescent="0.25">
      <c r="A104" s="366">
        <v>272</v>
      </c>
      <c r="B104" s="38" t="s">
        <v>325</v>
      </c>
      <c r="C104" s="367">
        <v>47657</v>
      </c>
      <c r="D104" s="368">
        <v>21.75</v>
      </c>
      <c r="E104" s="14">
        <v>165498792.13999999</v>
      </c>
      <c r="F104" s="14">
        <v>760913986.85057461</v>
      </c>
      <c r="G104" s="349">
        <v>0</v>
      </c>
      <c r="H104" s="369">
        <v>151269700.58589423</v>
      </c>
      <c r="I104" s="14">
        <v>16122447.297009142</v>
      </c>
      <c r="J104" s="15">
        <v>0</v>
      </c>
      <c r="K104" s="15">
        <v>167392147.88290337</v>
      </c>
      <c r="L104" s="15">
        <v>3512.4356942926197</v>
      </c>
      <c r="M104" s="41">
        <v>378.3443057073805</v>
      </c>
      <c r="N104" s="370">
        <v>0</v>
      </c>
      <c r="O104" s="371">
        <v>0</v>
      </c>
      <c r="P104" s="394">
        <v>302.6754445659044</v>
      </c>
      <c r="Q104" s="393">
        <v>14424603.661677307</v>
      </c>
      <c r="S104" s="128"/>
      <c r="T104" s="129"/>
      <c r="U104" s="130"/>
    </row>
    <row r="105" spans="1:21" x14ac:dyDescent="0.25">
      <c r="A105" s="366">
        <v>273</v>
      </c>
      <c r="B105" s="38" t="s">
        <v>63</v>
      </c>
      <c r="C105" s="367">
        <v>3834</v>
      </c>
      <c r="D105" s="368">
        <v>20</v>
      </c>
      <c r="E105" s="14">
        <v>10583308.460000001</v>
      </c>
      <c r="F105" s="14">
        <v>52916542.300000004</v>
      </c>
      <c r="G105" s="349">
        <v>0</v>
      </c>
      <c r="H105" s="369">
        <v>10519808.609239999</v>
      </c>
      <c r="I105" s="14">
        <v>815573.9269255657</v>
      </c>
      <c r="J105" s="15">
        <v>0</v>
      </c>
      <c r="K105" s="15">
        <v>11335382.536165565</v>
      </c>
      <c r="L105" s="15">
        <v>2956.5421325418793</v>
      </c>
      <c r="M105" s="41">
        <v>934.23786745812095</v>
      </c>
      <c r="N105" s="370">
        <v>0</v>
      </c>
      <c r="O105" s="371">
        <v>0</v>
      </c>
      <c r="P105" s="394">
        <v>747.39029396649676</v>
      </c>
      <c r="Q105" s="393">
        <v>2865494.3870675485</v>
      </c>
      <c r="S105" s="128"/>
      <c r="T105" s="129"/>
      <c r="U105" s="130"/>
    </row>
    <row r="106" spans="1:21" x14ac:dyDescent="0.25">
      <c r="A106" s="366">
        <v>275</v>
      </c>
      <c r="B106" s="38" t="s">
        <v>64</v>
      </c>
      <c r="C106" s="367">
        <v>2698</v>
      </c>
      <c r="D106" s="368">
        <v>22</v>
      </c>
      <c r="E106" s="14">
        <v>7189130.2599999998</v>
      </c>
      <c r="F106" s="14">
        <v>32677864.818181816</v>
      </c>
      <c r="G106" s="349">
        <v>0</v>
      </c>
      <c r="H106" s="369">
        <v>6496359.5258545447</v>
      </c>
      <c r="I106" s="14">
        <v>839340.60033793433</v>
      </c>
      <c r="J106" s="15">
        <v>0</v>
      </c>
      <c r="K106" s="15">
        <v>7335700.1261924794</v>
      </c>
      <c r="L106" s="15">
        <v>2718.9400022952109</v>
      </c>
      <c r="M106" s="41">
        <v>1171.8399977047893</v>
      </c>
      <c r="N106" s="370">
        <v>0</v>
      </c>
      <c r="O106" s="371">
        <v>0</v>
      </c>
      <c r="P106" s="394">
        <v>937.47199816383147</v>
      </c>
      <c r="Q106" s="393">
        <v>2529299.4510460175</v>
      </c>
      <c r="S106" s="128"/>
      <c r="T106" s="129"/>
      <c r="U106" s="130"/>
    </row>
    <row r="107" spans="1:21" x14ac:dyDescent="0.25">
      <c r="A107" s="366">
        <v>276</v>
      </c>
      <c r="B107" s="38" t="s">
        <v>65</v>
      </c>
      <c r="C107" s="367">
        <v>14849</v>
      </c>
      <c r="D107" s="368">
        <v>20.5</v>
      </c>
      <c r="E107" s="14">
        <v>48070899.009999998</v>
      </c>
      <c r="F107" s="14">
        <v>234492190.29268292</v>
      </c>
      <c r="G107" s="349">
        <v>0</v>
      </c>
      <c r="H107" s="369">
        <v>46617047.430185355</v>
      </c>
      <c r="I107" s="14">
        <v>1901679.6762199095</v>
      </c>
      <c r="J107" s="15">
        <v>0</v>
      </c>
      <c r="K107" s="15">
        <v>48518727.106405266</v>
      </c>
      <c r="L107" s="15">
        <v>3267.4743825446335</v>
      </c>
      <c r="M107" s="41">
        <v>623.3056174553667</v>
      </c>
      <c r="N107" s="370">
        <v>0</v>
      </c>
      <c r="O107" s="371">
        <v>0</v>
      </c>
      <c r="P107" s="394">
        <v>498.64449396429336</v>
      </c>
      <c r="Q107" s="393">
        <v>7404372.0908757923</v>
      </c>
      <c r="S107" s="128"/>
      <c r="T107" s="129"/>
      <c r="U107" s="130"/>
    </row>
    <row r="108" spans="1:21" x14ac:dyDescent="0.25">
      <c r="A108" s="366">
        <v>280</v>
      </c>
      <c r="B108" s="38" t="s">
        <v>66</v>
      </c>
      <c r="C108" s="367">
        <v>2122</v>
      </c>
      <c r="D108" s="368">
        <v>21.5</v>
      </c>
      <c r="E108" s="14">
        <v>5392278.3799999999</v>
      </c>
      <c r="F108" s="14">
        <v>25080364.558139537</v>
      </c>
      <c r="G108" s="349">
        <v>0</v>
      </c>
      <c r="H108" s="369">
        <v>4985976.474158139</v>
      </c>
      <c r="I108" s="14">
        <v>662684.47234366706</v>
      </c>
      <c r="J108" s="15">
        <v>0</v>
      </c>
      <c r="K108" s="15">
        <v>5648660.9465018064</v>
      </c>
      <c r="L108" s="15">
        <v>2661.9514356747436</v>
      </c>
      <c r="M108" s="41">
        <v>1228.8285643252566</v>
      </c>
      <c r="N108" s="370">
        <v>0</v>
      </c>
      <c r="O108" s="371">
        <v>0</v>
      </c>
      <c r="P108" s="394">
        <v>983.06285146020537</v>
      </c>
      <c r="Q108" s="393">
        <v>2086059.3707985559</v>
      </c>
      <c r="S108" s="128"/>
      <c r="T108" s="129"/>
      <c r="U108" s="130"/>
    </row>
    <row r="109" spans="1:21" x14ac:dyDescent="0.25">
      <c r="A109" s="366">
        <v>284</v>
      </c>
      <c r="B109" s="38" t="s">
        <v>67</v>
      </c>
      <c r="C109" s="367">
        <v>2340</v>
      </c>
      <c r="D109" s="368">
        <v>19.5</v>
      </c>
      <c r="E109" s="14">
        <v>6070760.8700000001</v>
      </c>
      <c r="F109" s="14">
        <v>31132107.025641024</v>
      </c>
      <c r="G109" s="349">
        <v>0</v>
      </c>
      <c r="H109" s="369">
        <v>6189062.876697435</v>
      </c>
      <c r="I109" s="14">
        <v>546310.35195768566</v>
      </c>
      <c r="J109" s="15">
        <v>0</v>
      </c>
      <c r="K109" s="15">
        <v>6735373.2286551204</v>
      </c>
      <c r="L109" s="15">
        <v>2878.3646276303934</v>
      </c>
      <c r="M109" s="41">
        <v>1012.4153723696068</v>
      </c>
      <c r="N109" s="370">
        <v>0</v>
      </c>
      <c r="O109" s="371">
        <v>0</v>
      </c>
      <c r="P109" s="394">
        <v>809.93229789568545</v>
      </c>
      <c r="Q109" s="393">
        <v>1895241.577075904</v>
      </c>
      <c r="S109" s="128"/>
      <c r="T109" s="129"/>
      <c r="U109" s="130"/>
    </row>
    <row r="110" spans="1:21" x14ac:dyDescent="0.25">
      <c r="A110" s="366">
        <v>285</v>
      </c>
      <c r="B110" s="38" t="s">
        <v>68</v>
      </c>
      <c r="C110" s="367">
        <v>52883</v>
      </c>
      <c r="D110" s="368">
        <v>21.5</v>
      </c>
      <c r="E110" s="14">
        <v>196746494.31999999</v>
      </c>
      <c r="F110" s="14">
        <v>915099973.58139539</v>
      </c>
      <c r="G110" s="349">
        <v>0</v>
      </c>
      <c r="H110" s="369">
        <v>181921874.74798137</v>
      </c>
      <c r="I110" s="14">
        <v>9086362.311740445</v>
      </c>
      <c r="J110" s="15">
        <v>0</v>
      </c>
      <c r="K110" s="15">
        <v>191008237.05972183</v>
      </c>
      <c r="L110" s="15">
        <v>3611.9024461494587</v>
      </c>
      <c r="M110" s="41">
        <v>278.87755385054152</v>
      </c>
      <c r="N110" s="370">
        <v>0</v>
      </c>
      <c r="O110" s="371">
        <v>0</v>
      </c>
      <c r="P110" s="394">
        <v>223.10204308043322</v>
      </c>
      <c r="Q110" s="393">
        <v>11798305.344222549</v>
      </c>
      <c r="S110" s="128"/>
      <c r="T110" s="129"/>
      <c r="U110" s="130"/>
    </row>
    <row r="111" spans="1:21" x14ac:dyDescent="0.25">
      <c r="A111" s="366">
        <v>286</v>
      </c>
      <c r="B111" s="38" t="s">
        <v>69</v>
      </c>
      <c r="C111" s="367">
        <v>83177</v>
      </c>
      <c r="D111" s="368">
        <v>20.75</v>
      </c>
      <c r="E111" s="14">
        <v>292231111.25</v>
      </c>
      <c r="F111" s="14">
        <v>1408342704.819277</v>
      </c>
      <c r="G111" s="349">
        <v>0</v>
      </c>
      <c r="H111" s="369">
        <v>279978529.71807224</v>
      </c>
      <c r="I111" s="14">
        <v>22335063.451814916</v>
      </c>
      <c r="J111" s="15">
        <v>0</v>
      </c>
      <c r="K111" s="15">
        <v>302313593.16988713</v>
      </c>
      <c r="L111" s="15">
        <v>3634.5815931073148</v>
      </c>
      <c r="M111" s="41">
        <v>256.1984068926854</v>
      </c>
      <c r="N111" s="370">
        <v>0</v>
      </c>
      <c r="O111" s="371">
        <v>0</v>
      </c>
      <c r="P111" s="394">
        <v>204.95872551414834</v>
      </c>
      <c r="Q111" s="393">
        <v>17047851.912090316</v>
      </c>
      <c r="S111" s="128"/>
      <c r="T111" s="129"/>
      <c r="U111" s="130"/>
    </row>
    <row r="112" spans="1:21" x14ac:dyDescent="0.25">
      <c r="A112" s="366">
        <v>287</v>
      </c>
      <c r="B112" s="38" t="s">
        <v>326</v>
      </c>
      <c r="C112" s="367">
        <v>6596</v>
      </c>
      <c r="D112" s="368">
        <v>21.5</v>
      </c>
      <c r="E112" s="14">
        <v>20717404.140000001</v>
      </c>
      <c r="F112" s="14">
        <v>96360019.255813956</v>
      </c>
      <c r="G112" s="349">
        <v>0</v>
      </c>
      <c r="H112" s="369">
        <v>19156371.828055814</v>
      </c>
      <c r="I112" s="14">
        <v>1334800.4693964433</v>
      </c>
      <c r="J112" s="15">
        <v>0</v>
      </c>
      <c r="K112" s="15">
        <v>20491172.297452256</v>
      </c>
      <c r="L112" s="15">
        <v>3106.6058668059818</v>
      </c>
      <c r="M112" s="41">
        <v>784.1741331940184</v>
      </c>
      <c r="N112" s="370">
        <v>0</v>
      </c>
      <c r="O112" s="371">
        <v>0</v>
      </c>
      <c r="P112" s="394">
        <v>627.33930655521476</v>
      </c>
      <c r="Q112" s="393">
        <v>4137930.0660381964</v>
      </c>
      <c r="S112" s="128"/>
      <c r="T112" s="129"/>
      <c r="U112" s="130"/>
    </row>
    <row r="113" spans="1:21" x14ac:dyDescent="0.25">
      <c r="A113" s="366">
        <v>288</v>
      </c>
      <c r="B113" s="38" t="s">
        <v>327</v>
      </c>
      <c r="C113" s="367">
        <v>6509</v>
      </c>
      <c r="D113" s="368">
        <v>22</v>
      </c>
      <c r="E113" s="14">
        <v>20350737.530000001</v>
      </c>
      <c r="F113" s="14">
        <v>92503352.409090906</v>
      </c>
      <c r="G113" s="349">
        <v>0</v>
      </c>
      <c r="H113" s="369">
        <v>18389666.45892727</v>
      </c>
      <c r="I113" s="14">
        <v>2063975.2688028642</v>
      </c>
      <c r="J113" s="15">
        <v>0</v>
      </c>
      <c r="K113" s="15">
        <v>20453641.727730133</v>
      </c>
      <c r="L113" s="15">
        <v>3142.3631476002661</v>
      </c>
      <c r="M113" s="41">
        <v>748.41685239973413</v>
      </c>
      <c r="N113" s="370">
        <v>0</v>
      </c>
      <c r="O113" s="371">
        <v>0</v>
      </c>
      <c r="P113" s="394">
        <v>598.73348191978732</v>
      </c>
      <c r="Q113" s="393">
        <v>3897156.2338158959</v>
      </c>
      <c r="S113" s="128"/>
      <c r="T113" s="129"/>
      <c r="U113" s="130"/>
    </row>
    <row r="114" spans="1:21" x14ac:dyDescent="0.25">
      <c r="A114" s="366">
        <v>290</v>
      </c>
      <c r="B114" s="38" t="s">
        <v>70</v>
      </c>
      <c r="C114" s="367">
        <v>8329</v>
      </c>
      <c r="D114" s="368">
        <v>21.5</v>
      </c>
      <c r="E114" s="14">
        <v>23193781.539999999</v>
      </c>
      <c r="F114" s="14">
        <v>107878053.6744186</v>
      </c>
      <c r="G114" s="349">
        <v>0</v>
      </c>
      <c r="H114" s="369">
        <v>21446157.070474416</v>
      </c>
      <c r="I114" s="14">
        <v>2773917.0981880017</v>
      </c>
      <c r="J114" s="15">
        <v>0</v>
      </c>
      <c r="K114" s="15">
        <v>24220074.168662418</v>
      </c>
      <c r="L114" s="15">
        <v>2907.9210191694583</v>
      </c>
      <c r="M114" s="41">
        <v>982.8589808305419</v>
      </c>
      <c r="N114" s="370">
        <v>0</v>
      </c>
      <c r="O114" s="371">
        <v>0</v>
      </c>
      <c r="P114" s="394">
        <v>786.28718466443354</v>
      </c>
      <c r="Q114" s="393">
        <v>6548985.9610700672</v>
      </c>
      <c r="S114" s="128"/>
      <c r="T114" s="129"/>
      <c r="U114" s="130"/>
    </row>
    <row r="115" spans="1:21" x14ac:dyDescent="0.25">
      <c r="A115" s="366">
        <v>291</v>
      </c>
      <c r="B115" s="38" t="s">
        <v>71</v>
      </c>
      <c r="C115" s="367">
        <v>2238</v>
      </c>
      <c r="D115" s="368">
        <v>20.75</v>
      </c>
      <c r="E115" s="14">
        <v>5809882.0899999999</v>
      </c>
      <c r="F115" s="14">
        <v>27999431.759036146</v>
      </c>
      <c r="G115" s="349">
        <v>0</v>
      </c>
      <c r="H115" s="369">
        <v>5566287.0336963851</v>
      </c>
      <c r="I115" s="14">
        <v>1067978.1890751589</v>
      </c>
      <c r="J115" s="15">
        <v>0</v>
      </c>
      <c r="K115" s="15">
        <v>6634265.222771544</v>
      </c>
      <c r="L115" s="15">
        <v>2964.372306868429</v>
      </c>
      <c r="M115" s="41">
        <v>926.40769313157125</v>
      </c>
      <c r="N115" s="370">
        <v>0</v>
      </c>
      <c r="O115" s="371">
        <v>0</v>
      </c>
      <c r="P115" s="394">
        <v>741.12615450525709</v>
      </c>
      <c r="Q115" s="393">
        <v>1658640.3337827653</v>
      </c>
      <c r="S115" s="128"/>
      <c r="T115" s="129"/>
      <c r="U115" s="130"/>
    </row>
    <row r="116" spans="1:21" x14ac:dyDescent="0.25">
      <c r="A116" s="366">
        <v>297</v>
      </c>
      <c r="B116" s="38" t="s">
        <v>72</v>
      </c>
      <c r="C116" s="367">
        <v>118664</v>
      </c>
      <c r="D116" s="368">
        <v>20.5</v>
      </c>
      <c r="E116" s="14">
        <v>404757017.45999998</v>
      </c>
      <c r="F116" s="14">
        <v>1974424475.4146342</v>
      </c>
      <c r="G116" s="349">
        <v>0</v>
      </c>
      <c r="H116" s="369">
        <v>392515585.71242923</v>
      </c>
      <c r="I116" s="14">
        <v>22808985.056427259</v>
      </c>
      <c r="J116" s="15">
        <v>0</v>
      </c>
      <c r="K116" s="15">
        <v>415324570.76885647</v>
      </c>
      <c r="L116" s="15">
        <v>3500.0048099580031</v>
      </c>
      <c r="M116" s="41">
        <v>390.77519004199712</v>
      </c>
      <c r="N116" s="370">
        <v>0</v>
      </c>
      <c r="O116" s="371">
        <v>0</v>
      </c>
      <c r="P116" s="394">
        <v>312.62015203359772</v>
      </c>
      <c r="Q116" s="393">
        <v>37096757.720914841</v>
      </c>
      <c r="S116" s="128"/>
      <c r="T116" s="129"/>
      <c r="U116" s="130"/>
    </row>
    <row r="117" spans="1:21" x14ac:dyDescent="0.25">
      <c r="A117" s="313">
        <v>300</v>
      </c>
      <c r="B117" s="38" t="s">
        <v>73</v>
      </c>
      <c r="C117" s="367">
        <v>3572</v>
      </c>
      <c r="D117" s="368">
        <v>21</v>
      </c>
      <c r="E117" s="15">
        <v>9689987.9700000007</v>
      </c>
      <c r="F117" s="14">
        <v>46142799.857142866</v>
      </c>
      <c r="G117" s="372">
        <v>0</v>
      </c>
      <c r="H117" s="369">
        <v>9173188.6116000004</v>
      </c>
      <c r="I117" s="14">
        <v>685662.8884709765</v>
      </c>
      <c r="J117" s="15">
        <v>0</v>
      </c>
      <c r="K117" s="15">
        <v>9858851.5000709761</v>
      </c>
      <c r="L117" s="15">
        <v>2760.0368141296126</v>
      </c>
      <c r="M117" s="41">
        <v>1130.7431858703876</v>
      </c>
      <c r="N117" s="370">
        <v>0</v>
      </c>
      <c r="O117" s="371">
        <v>0</v>
      </c>
      <c r="P117" s="394">
        <v>904.59454869631008</v>
      </c>
      <c r="Q117" s="393">
        <v>3231211.7279432197</v>
      </c>
      <c r="S117" s="128"/>
      <c r="T117" s="129"/>
      <c r="U117" s="130"/>
    </row>
    <row r="118" spans="1:21" x14ac:dyDescent="0.25">
      <c r="A118" s="366">
        <v>301</v>
      </c>
      <c r="B118" s="38" t="s">
        <v>74</v>
      </c>
      <c r="C118" s="373">
        <v>20952</v>
      </c>
      <c r="D118" s="368">
        <v>21</v>
      </c>
      <c r="E118" s="374">
        <v>58562703.770000003</v>
      </c>
      <c r="F118" s="14">
        <v>278870017.95238096</v>
      </c>
      <c r="G118" s="375">
        <v>0</v>
      </c>
      <c r="H118" s="369">
        <v>55439359.56893333</v>
      </c>
      <c r="I118" s="374">
        <v>3275719.1109191459</v>
      </c>
      <c r="J118" s="376">
        <v>0</v>
      </c>
      <c r="K118" s="15">
        <v>58715078.679852478</v>
      </c>
      <c r="L118" s="15">
        <v>2802.36152538433</v>
      </c>
      <c r="M118" s="41">
        <v>1088.4184746156702</v>
      </c>
      <c r="N118" s="370">
        <v>0</v>
      </c>
      <c r="O118" s="371">
        <v>0</v>
      </c>
      <c r="P118" s="394">
        <v>870.73477969253622</v>
      </c>
      <c r="Q118" s="393">
        <v>18243635.104118019</v>
      </c>
      <c r="S118" s="128"/>
      <c r="T118" s="129"/>
      <c r="U118" s="130"/>
    </row>
    <row r="119" spans="1:21" x14ac:dyDescent="0.25">
      <c r="A119" s="366">
        <v>304</v>
      </c>
      <c r="B119" s="38" t="s">
        <v>328</v>
      </c>
      <c r="C119" s="373">
        <v>926</v>
      </c>
      <c r="D119" s="368">
        <v>18.5</v>
      </c>
      <c r="E119" s="374">
        <v>2950488.73</v>
      </c>
      <c r="F119" s="14">
        <v>15948587.729729731</v>
      </c>
      <c r="G119" s="375">
        <v>0</v>
      </c>
      <c r="H119" s="369">
        <v>3170579.2406702703</v>
      </c>
      <c r="I119" s="374">
        <v>221215.05930328686</v>
      </c>
      <c r="J119" s="376">
        <v>0</v>
      </c>
      <c r="K119" s="15">
        <v>3391794.2999735572</v>
      </c>
      <c r="L119" s="15">
        <v>3662.8448163861308</v>
      </c>
      <c r="M119" s="41">
        <v>227.93518361386941</v>
      </c>
      <c r="N119" s="370">
        <v>0</v>
      </c>
      <c r="O119" s="371">
        <v>0</v>
      </c>
      <c r="P119" s="394">
        <v>182.34814689109555</v>
      </c>
      <c r="Q119" s="393">
        <v>168854.38402115449</v>
      </c>
      <c r="S119" s="128"/>
      <c r="T119" s="129"/>
      <c r="U119" s="130"/>
    </row>
    <row r="120" spans="1:21" x14ac:dyDescent="0.25">
      <c r="A120" s="366">
        <v>305</v>
      </c>
      <c r="B120" s="38" t="s">
        <v>75</v>
      </c>
      <c r="C120" s="367">
        <v>15207</v>
      </c>
      <c r="D120" s="368">
        <v>20</v>
      </c>
      <c r="E120" s="14">
        <v>41949295.549999997</v>
      </c>
      <c r="F120" s="14">
        <v>209746477.74999997</v>
      </c>
      <c r="G120" s="349">
        <v>0</v>
      </c>
      <c r="H120" s="369">
        <v>41697599.77669999</v>
      </c>
      <c r="I120" s="14">
        <v>3561534.456870608</v>
      </c>
      <c r="J120" s="15">
        <v>0</v>
      </c>
      <c r="K120" s="15">
        <v>45259134.233570598</v>
      </c>
      <c r="L120" s="15">
        <v>2976.2040003663178</v>
      </c>
      <c r="M120" s="41">
        <v>914.57599963368239</v>
      </c>
      <c r="N120" s="370">
        <v>0</v>
      </c>
      <c r="O120" s="371">
        <v>0</v>
      </c>
      <c r="P120" s="394">
        <v>731.66079970694591</v>
      </c>
      <c r="Q120" s="393">
        <v>11126365.781143526</v>
      </c>
      <c r="S120" s="128"/>
      <c r="T120" s="129"/>
      <c r="U120" s="130"/>
    </row>
    <row r="121" spans="1:21" x14ac:dyDescent="0.25">
      <c r="A121" s="366">
        <v>309</v>
      </c>
      <c r="B121" s="38" t="s">
        <v>76</v>
      </c>
      <c r="C121" s="367">
        <v>6803</v>
      </c>
      <c r="D121" s="368">
        <v>21.75</v>
      </c>
      <c r="E121" s="14">
        <v>18871201.190000001</v>
      </c>
      <c r="F121" s="14">
        <v>86764143.402298868</v>
      </c>
      <c r="G121" s="349">
        <v>0</v>
      </c>
      <c r="H121" s="369">
        <v>17248711.708377011</v>
      </c>
      <c r="I121" s="14">
        <v>1294033.7682697205</v>
      </c>
      <c r="J121" s="15">
        <v>0</v>
      </c>
      <c r="K121" s="15">
        <v>18542745.476646733</v>
      </c>
      <c r="L121" s="15">
        <v>2725.6718325219363</v>
      </c>
      <c r="M121" s="41">
        <v>1165.1081674780639</v>
      </c>
      <c r="N121" s="370">
        <v>0</v>
      </c>
      <c r="O121" s="371">
        <v>0</v>
      </c>
      <c r="P121" s="394">
        <v>932.08653398245121</v>
      </c>
      <c r="Q121" s="393">
        <v>6340984.6906826152</v>
      </c>
      <c r="S121" s="128"/>
      <c r="T121" s="129"/>
      <c r="U121" s="130"/>
    </row>
    <row r="122" spans="1:21" x14ac:dyDescent="0.25">
      <c r="A122" s="366">
        <v>312</v>
      </c>
      <c r="B122" s="38" t="s">
        <v>77</v>
      </c>
      <c r="C122" s="367">
        <v>1343</v>
      </c>
      <c r="D122" s="368">
        <v>21.75</v>
      </c>
      <c r="E122" s="14">
        <v>3323737.97</v>
      </c>
      <c r="F122" s="14">
        <v>15281553.885057472</v>
      </c>
      <c r="G122" s="349">
        <v>0</v>
      </c>
      <c r="H122" s="369">
        <v>3037972.9123494248</v>
      </c>
      <c r="I122" s="14">
        <v>703676.38983754988</v>
      </c>
      <c r="J122" s="15">
        <v>0</v>
      </c>
      <c r="K122" s="15">
        <v>3741649.3021869748</v>
      </c>
      <c r="L122" s="15">
        <v>2786.0381996924607</v>
      </c>
      <c r="M122" s="41">
        <v>1104.7418003075395</v>
      </c>
      <c r="N122" s="370">
        <v>0</v>
      </c>
      <c r="O122" s="371">
        <v>0</v>
      </c>
      <c r="P122" s="394">
        <v>883.79344024603165</v>
      </c>
      <c r="Q122" s="393">
        <v>1186934.5902504206</v>
      </c>
      <c r="S122" s="128"/>
      <c r="T122" s="129"/>
      <c r="U122" s="130"/>
    </row>
    <row r="123" spans="1:21" x14ac:dyDescent="0.25">
      <c r="A123" s="366">
        <v>316</v>
      </c>
      <c r="B123" s="38" t="s">
        <v>78</v>
      </c>
      <c r="C123" s="367">
        <v>4451</v>
      </c>
      <c r="D123" s="368">
        <v>22</v>
      </c>
      <c r="E123" s="14">
        <v>14966448.48</v>
      </c>
      <c r="F123" s="14">
        <v>68029311.272727266</v>
      </c>
      <c r="G123" s="349">
        <v>0</v>
      </c>
      <c r="H123" s="369">
        <v>13524227.08101818</v>
      </c>
      <c r="I123" s="14">
        <v>674859.21219157905</v>
      </c>
      <c r="J123" s="15">
        <v>0</v>
      </c>
      <c r="K123" s="15">
        <v>14199086.29320976</v>
      </c>
      <c r="L123" s="15">
        <v>3190.0890346460928</v>
      </c>
      <c r="M123" s="41">
        <v>700.69096535390736</v>
      </c>
      <c r="N123" s="370">
        <v>0</v>
      </c>
      <c r="O123" s="371">
        <v>0</v>
      </c>
      <c r="P123" s="394">
        <v>560.55277228312593</v>
      </c>
      <c r="Q123" s="393">
        <v>2495020.3894321937</v>
      </c>
      <c r="S123" s="128"/>
      <c r="T123" s="129"/>
      <c r="U123" s="130"/>
    </row>
    <row r="124" spans="1:21" x14ac:dyDescent="0.25">
      <c r="A124" s="366">
        <v>317</v>
      </c>
      <c r="B124" s="38" t="s">
        <v>79</v>
      </c>
      <c r="C124" s="367">
        <v>2613</v>
      </c>
      <c r="D124" s="368">
        <v>21.5</v>
      </c>
      <c r="E124" s="14">
        <v>5990549.8300000001</v>
      </c>
      <c r="F124" s="14">
        <v>27863022.465116277</v>
      </c>
      <c r="G124" s="349">
        <v>0</v>
      </c>
      <c r="H124" s="369">
        <v>5539168.8660651157</v>
      </c>
      <c r="I124" s="14">
        <v>593485.20219798281</v>
      </c>
      <c r="J124" s="15">
        <v>0</v>
      </c>
      <c r="K124" s="15">
        <v>6132654.0682630986</v>
      </c>
      <c r="L124" s="15">
        <v>2346.9782121175272</v>
      </c>
      <c r="M124" s="41">
        <v>1543.801787882473</v>
      </c>
      <c r="N124" s="370">
        <v>0</v>
      </c>
      <c r="O124" s="371">
        <v>0</v>
      </c>
      <c r="P124" s="394">
        <v>1235.0414303059786</v>
      </c>
      <c r="Q124" s="393">
        <v>3227163.2573895222</v>
      </c>
      <c r="S124" s="128"/>
      <c r="T124" s="129"/>
      <c r="U124" s="130"/>
    </row>
    <row r="125" spans="1:21" x14ac:dyDescent="0.25">
      <c r="A125" s="366">
        <v>320</v>
      </c>
      <c r="B125" s="38" t="s">
        <v>80</v>
      </c>
      <c r="C125" s="367">
        <v>7370</v>
      </c>
      <c r="D125" s="368">
        <v>21.5</v>
      </c>
      <c r="E125" s="14">
        <v>23765105.699999999</v>
      </c>
      <c r="F125" s="14">
        <v>110535375.34883721</v>
      </c>
      <c r="G125" s="349">
        <v>0</v>
      </c>
      <c r="H125" s="369">
        <v>21974432.619348835</v>
      </c>
      <c r="I125" s="14">
        <v>1116980.5196280456</v>
      </c>
      <c r="J125" s="15">
        <v>0</v>
      </c>
      <c r="K125" s="15">
        <v>23091413.138976879</v>
      </c>
      <c r="L125" s="15">
        <v>3133.1632481651127</v>
      </c>
      <c r="M125" s="41">
        <v>757.61675183488751</v>
      </c>
      <c r="N125" s="370">
        <v>0</v>
      </c>
      <c r="O125" s="371">
        <v>0</v>
      </c>
      <c r="P125" s="394">
        <v>606.09340146790998</v>
      </c>
      <c r="Q125" s="393">
        <v>4466908.3688184964</v>
      </c>
      <c r="S125" s="128"/>
      <c r="T125" s="129"/>
      <c r="U125" s="130"/>
    </row>
    <row r="126" spans="1:21" x14ac:dyDescent="0.25">
      <c r="A126" s="366">
        <v>322</v>
      </c>
      <c r="B126" s="38" t="s">
        <v>329</v>
      </c>
      <c r="C126" s="367">
        <v>6724</v>
      </c>
      <c r="D126" s="368">
        <v>19.75</v>
      </c>
      <c r="E126" s="14">
        <v>18679547.93</v>
      </c>
      <c r="F126" s="14">
        <v>94579989.518987343</v>
      </c>
      <c r="G126" s="349">
        <v>0</v>
      </c>
      <c r="H126" s="369">
        <v>18802501.916374683</v>
      </c>
      <c r="I126" s="14">
        <v>1007173.0339473435</v>
      </c>
      <c r="J126" s="15">
        <v>0</v>
      </c>
      <c r="K126" s="15">
        <v>19809674.950322028</v>
      </c>
      <c r="L126" s="15">
        <v>2946.1146565023837</v>
      </c>
      <c r="M126" s="41">
        <v>944.6653434976165</v>
      </c>
      <c r="N126" s="370">
        <v>0</v>
      </c>
      <c r="O126" s="371">
        <v>0</v>
      </c>
      <c r="P126" s="394">
        <v>755.73227479809327</v>
      </c>
      <c r="Q126" s="393">
        <v>5081543.8157423791</v>
      </c>
      <c r="S126" s="128"/>
      <c r="T126" s="129"/>
      <c r="U126" s="130"/>
    </row>
    <row r="127" spans="1:21" x14ac:dyDescent="0.25">
      <c r="A127" s="366">
        <v>398</v>
      </c>
      <c r="B127" s="38" t="s">
        <v>330</v>
      </c>
      <c r="C127" s="367">
        <v>119951</v>
      </c>
      <c r="D127" s="368">
        <v>20.75</v>
      </c>
      <c r="E127" s="14">
        <v>419502447</v>
      </c>
      <c r="F127" s="14">
        <v>2021698539.7590361</v>
      </c>
      <c r="G127" s="349">
        <v>0</v>
      </c>
      <c r="H127" s="369">
        <v>401913669.70409632</v>
      </c>
      <c r="I127" s="14">
        <v>28241939.865520742</v>
      </c>
      <c r="J127" s="15">
        <v>0</v>
      </c>
      <c r="K127" s="15">
        <v>430155609.56961703</v>
      </c>
      <c r="L127" s="15">
        <v>3586.094401627473</v>
      </c>
      <c r="M127" s="41">
        <v>304.68559837252724</v>
      </c>
      <c r="N127" s="370">
        <v>0</v>
      </c>
      <c r="O127" s="371">
        <v>0</v>
      </c>
      <c r="P127" s="394">
        <v>243.74847869802181</v>
      </c>
      <c r="Q127" s="393">
        <v>29237873.768306416</v>
      </c>
      <c r="S127" s="128"/>
      <c r="T127" s="129"/>
      <c r="U127" s="130"/>
    </row>
    <row r="128" spans="1:21" x14ac:dyDescent="0.25">
      <c r="A128" s="366">
        <v>399</v>
      </c>
      <c r="B128" s="38" t="s">
        <v>331</v>
      </c>
      <c r="C128" s="367">
        <v>8058</v>
      </c>
      <c r="D128" s="368">
        <v>21.75</v>
      </c>
      <c r="E128" s="14">
        <v>28477847.789999999</v>
      </c>
      <c r="F128" s="14">
        <v>130932633.51724137</v>
      </c>
      <c r="G128" s="349">
        <v>0</v>
      </c>
      <c r="H128" s="369">
        <v>26029407.543227583</v>
      </c>
      <c r="I128" s="14">
        <v>935167.62589360971</v>
      </c>
      <c r="J128" s="15">
        <v>0</v>
      </c>
      <c r="K128" s="15">
        <v>26964575.169121195</v>
      </c>
      <c r="L128" s="15">
        <v>3346.3111403724492</v>
      </c>
      <c r="M128" s="41">
        <v>544.46885962755096</v>
      </c>
      <c r="N128" s="370">
        <v>0</v>
      </c>
      <c r="O128" s="371">
        <v>0</v>
      </c>
      <c r="P128" s="394">
        <v>435.57508770204078</v>
      </c>
      <c r="Q128" s="393">
        <v>3509864.0567030446</v>
      </c>
      <c r="S128" s="128"/>
      <c r="T128" s="129"/>
      <c r="U128" s="130"/>
    </row>
    <row r="129" spans="1:21" x14ac:dyDescent="0.25">
      <c r="A129" s="366">
        <v>400</v>
      </c>
      <c r="B129" s="38" t="s">
        <v>81</v>
      </c>
      <c r="C129" s="367">
        <v>8647</v>
      </c>
      <c r="D129" s="368">
        <v>20.75</v>
      </c>
      <c r="E129" s="14">
        <v>26601994.329999998</v>
      </c>
      <c r="F129" s="14">
        <v>128202382.31325302</v>
      </c>
      <c r="G129" s="349">
        <v>0</v>
      </c>
      <c r="H129" s="369">
        <v>25486633.603874698</v>
      </c>
      <c r="I129" s="14">
        <v>1838400.2237250286</v>
      </c>
      <c r="J129" s="15">
        <v>0</v>
      </c>
      <c r="K129" s="15">
        <v>27325033.827599727</v>
      </c>
      <c r="L129" s="15">
        <v>3160.0594226436597</v>
      </c>
      <c r="M129" s="41">
        <v>730.72057735634053</v>
      </c>
      <c r="N129" s="370">
        <v>0</v>
      </c>
      <c r="O129" s="371">
        <v>0</v>
      </c>
      <c r="P129" s="394">
        <v>584.57646188507249</v>
      </c>
      <c r="Q129" s="393">
        <v>5054832.6659202222</v>
      </c>
      <c r="S129" s="128"/>
      <c r="T129" s="129"/>
      <c r="U129" s="130"/>
    </row>
    <row r="130" spans="1:21" x14ac:dyDescent="0.25">
      <c r="A130" s="366">
        <v>402</v>
      </c>
      <c r="B130" s="38" t="s">
        <v>82</v>
      </c>
      <c r="C130" s="367">
        <v>9617</v>
      </c>
      <c r="D130" s="368">
        <v>21.25</v>
      </c>
      <c r="E130" s="14">
        <v>26641049.129999999</v>
      </c>
      <c r="F130" s="14">
        <v>125369642.96470588</v>
      </c>
      <c r="G130" s="349">
        <v>0</v>
      </c>
      <c r="H130" s="369">
        <v>24923485.021383528</v>
      </c>
      <c r="I130" s="14">
        <v>1580369.7230699069</v>
      </c>
      <c r="J130" s="15">
        <v>0</v>
      </c>
      <c r="K130" s="15">
        <v>26503854.744453434</v>
      </c>
      <c r="L130" s="15">
        <v>2755.9378958566531</v>
      </c>
      <c r="M130" s="41">
        <v>1134.8421041433471</v>
      </c>
      <c r="N130" s="370">
        <v>0</v>
      </c>
      <c r="O130" s="371">
        <v>0</v>
      </c>
      <c r="P130" s="394">
        <v>907.87368331467769</v>
      </c>
      <c r="Q130" s="393">
        <v>8731021.2124372553</v>
      </c>
      <c r="S130" s="128"/>
      <c r="T130" s="129"/>
      <c r="U130" s="130"/>
    </row>
    <row r="131" spans="1:21" x14ac:dyDescent="0.25">
      <c r="A131" s="366">
        <v>403</v>
      </c>
      <c r="B131" s="38" t="s">
        <v>83</v>
      </c>
      <c r="C131" s="367">
        <v>3078</v>
      </c>
      <c r="D131" s="368">
        <v>21.5</v>
      </c>
      <c r="E131" s="14">
        <v>8132375</v>
      </c>
      <c r="F131" s="14">
        <v>37825000</v>
      </c>
      <c r="G131" s="349">
        <v>0</v>
      </c>
      <c r="H131" s="369">
        <v>7519609.9999999991</v>
      </c>
      <c r="I131" s="14">
        <v>611977.96834587911</v>
      </c>
      <c r="J131" s="15">
        <v>0</v>
      </c>
      <c r="K131" s="15">
        <v>8131587.9683458786</v>
      </c>
      <c r="L131" s="15">
        <v>2641.8414452065881</v>
      </c>
      <c r="M131" s="41">
        <v>1248.9385547934121</v>
      </c>
      <c r="N131" s="370">
        <v>0</v>
      </c>
      <c r="O131" s="371">
        <v>0</v>
      </c>
      <c r="P131" s="394">
        <v>999.1508438347297</v>
      </c>
      <c r="Q131" s="393">
        <v>3075386.2973232982</v>
      </c>
      <c r="S131" s="128"/>
      <c r="T131" s="129"/>
      <c r="U131" s="130"/>
    </row>
    <row r="132" spans="1:21" x14ac:dyDescent="0.25">
      <c r="A132" s="366">
        <v>405</v>
      </c>
      <c r="B132" s="38" t="s">
        <v>332</v>
      </c>
      <c r="C132" s="367">
        <v>72699</v>
      </c>
      <c r="D132" s="368">
        <v>21</v>
      </c>
      <c r="E132" s="14">
        <v>251185926.55000001</v>
      </c>
      <c r="F132" s="14">
        <v>1196123459.7619047</v>
      </c>
      <c r="G132" s="349">
        <v>0</v>
      </c>
      <c r="H132" s="369">
        <v>237789343.80066663</v>
      </c>
      <c r="I132" s="14">
        <v>20589846.590669051</v>
      </c>
      <c r="J132" s="15">
        <v>0</v>
      </c>
      <c r="K132" s="15">
        <v>258379190.39133567</v>
      </c>
      <c r="L132" s="15">
        <v>3554.0955225152434</v>
      </c>
      <c r="M132" s="41">
        <v>336.68447748475683</v>
      </c>
      <c r="N132" s="370">
        <v>0</v>
      </c>
      <c r="O132" s="371">
        <v>0</v>
      </c>
      <c r="P132" s="394">
        <v>269.34758198780548</v>
      </c>
      <c r="Q132" s="393">
        <v>19581299.862931471</v>
      </c>
      <c r="S132" s="128"/>
      <c r="T132" s="129"/>
      <c r="U132" s="130"/>
    </row>
    <row r="133" spans="1:21" x14ac:dyDescent="0.25">
      <c r="A133" s="366">
        <v>407</v>
      </c>
      <c r="B133" s="38" t="s">
        <v>333</v>
      </c>
      <c r="C133" s="367">
        <v>2665</v>
      </c>
      <c r="D133" s="368">
        <v>20.5</v>
      </c>
      <c r="E133" s="14">
        <v>7565741.7400000002</v>
      </c>
      <c r="F133" s="14">
        <v>36906057.26829268</v>
      </c>
      <c r="G133" s="349">
        <v>0</v>
      </c>
      <c r="H133" s="369">
        <v>7336924.184936584</v>
      </c>
      <c r="I133" s="14">
        <v>577284.85578731168</v>
      </c>
      <c r="J133" s="15">
        <v>0</v>
      </c>
      <c r="K133" s="15">
        <v>7914209.0407238957</v>
      </c>
      <c r="L133" s="15">
        <v>2969.6844430483661</v>
      </c>
      <c r="M133" s="41">
        <v>921.09555695163408</v>
      </c>
      <c r="N133" s="370">
        <v>0</v>
      </c>
      <c r="O133" s="371">
        <v>0</v>
      </c>
      <c r="P133" s="394">
        <v>736.87644556130726</v>
      </c>
      <c r="Q133" s="393">
        <v>1963775.727420884</v>
      </c>
      <c r="S133" s="128"/>
      <c r="T133" s="129"/>
      <c r="U133" s="130"/>
    </row>
    <row r="134" spans="1:21" x14ac:dyDescent="0.25">
      <c r="A134" s="366">
        <v>408</v>
      </c>
      <c r="B134" s="38" t="s">
        <v>334</v>
      </c>
      <c r="C134" s="367">
        <v>14427</v>
      </c>
      <c r="D134" s="368">
        <v>21.5</v>
      </c>
      <c r="E134" s="14">
        <v>44990409.719999999</v>
      </c>
      <c r="F134" s="14">
        <v>209257719.62790698</v>
      </c>
      <c r="G134" s="349">
        <v>0</v>
      </c>
      <c r="H134" s="369">
        <v>41600434.662027903</v>
      </c>
      <c r="I134" s="14">
        <v>2210058.1842883788</v>
      </c>
      <c r="J134" s="15">
        <v>0</v>
      </c>
      <c r="K134" s="15">
        <v>43810492.846316278</v>
      </c>
      <c r="L134" s="15">
        <v>3036.7015211974963</v>
      </c>
      <c r="M134" s="41">
        <v>854.07847880250392</v>
      </c>
      <c r="N134" s="370">
        <v>0</v>
      </c>
      <c r="O134" s="371">
        <v>0</v>
      </c>
      <c r="P134" s="394">
        <v>683.26278304200321</v>
      </c>
      <c r="Q134" s="393">
        <v>9857432.1709469799</v>
      </c>
      <c r="S134" s="128"/>
      <c r="T134" s="129"/>
      <c r="U134" s="130"/>
    </row>
    <row r="135" spans="1:21" x14ac:dyDescent="0.25">
      <c r="A135" s="366">
        <v>410</v>
      </c>
      <c r="B135" s="38" t="s">
        <v>84</v>
      </c>
      <c r="C135" s="367">
        <v>18927</v>
      </c>
      <c r="D135" s="368">
        <v>21.5</v>
      </c>
      <c r="E135" s="14">
        <v>61888195.68</v>
      </c>
      <c r="F135" s="14">
        <v>287852072.93023258</v>
      </c>
      <c r="G135" s="349">
        <v>0</v>
      </c>
      <c r="H135" s="369">
        <v>57224992.098530233</v>
      </c>
      <c r="I135" s="14">
        <v>2580242.990450114</v>
      </c>
      <c r="J135" s="15">
        <v>0</v>
      </c>
      <c r="K135" s="15">
        <v>59805235.088980347</v>
      </c>
      <c r="L135" s="15">
        <v>3159.7841754625852</v>
      </c>
      <c r="M135" s="41">
        <v>730.99582453741505</v>
      </c>
      <c r="N135" s="370">
        <v>0</v>
      </c>
      <c r="O135" s="371">
        <v>0</v>
      </c>
      <c r="P135" s="394">
        <v>584.79665962993204</v>
      </c>
      <c r="Q135" s="393">
        <v>11068446.376815723</v>
      </c>
      <c r="S135" s="128"/>
      <c r="T135" s="129"/>
      <c r="U135" s="130"/>
    </row>
    <row r="136" spans="1:21" x14ac:dyDescent="0.25">
      <c r="A136" s="366">
        <v>416</v>
      </c>
      <c r="B136" s="38" t="s">
        <v>85</v>
      </c>
      <c r="C136" s="367">
        <v>3043</v>
      </c>
      <c r="D136" s="368">
        <v>21</v>
      </c>
      <c r="E136" s="14">
        <v>9239956.8900000006</v>
      </c>
      <c r="F136" s="14">
        <v>43999794.714285716</v>
      </c>
      <c r="G136" s="349">
        <v>0</v>
      </c>
      <c r="H136" s="369">
        <v>8747159.189199999</v>
      </c>
      <c r="I136" s="14">
        <v>378347.72080268839</v>
      </c>
      <c r="J136" s="15">
        <v>0</v>
      </c>
      <c r="K136" s="15">
        <v>9125506.9100026879</v>
      </c>
      <c r="L136" s="15">
        <v>2998.8520900436042</v>
      </c>
      <c r="M136" s="41">
        <v>891.92790995639598</v>
      </c>
      <c r="N136" s="370">
        <v>0</v>
      </c>
      <c r="O136" s="371">
        <v>0</v>
      </c>
      <c r="P136" s="394">
        <v>713.54232796511678</v>
      </c>
      <c r="Q136" s="393">
        <v>2171309.3039978505</v>
      </c>
      <c r="S136" s="128"/>
      <c r="T136" s="129"/>
      <c r="U136" s="130"/>
    </row>
    <row r="137" spans="1:21" x14ac:dyDescent="0.25">
      <c r="A137" s="366">
        <v>418</v>
      </c>
      <c r="B137" s="38" t="s">
        <v>86</v>
      </c>
      <c r="C137" s="367">
        <v>23206</v>
      </c>
      <c r="D137" s="368">
        <v>20.5</v>
      </c>
      <c r="E137" s="14">
        <v>88822352.989999995</v>
      </c>
      <c r="F137" s="14">
        <v>433279770.68292683</v>
      </c>
      <c r="G137" s="349">
        <v>0</v>
      </c>
      <c r="H137" s="369">
        <v>86136018.411765844</v>
      </c>
      <c r="I137" s="14">
        <v>3866982.2508279374</v>
      </c>
      <c r="J137" s="15">
        <v>0</v>
      </c>
      <c r="K137" s="15">
        <v>90003000.662593782</v>
      </c>
      <c r="L137" s="15">
        <v>3878.4366397739282</v>
      </c>
      <c r="M137" s="41">
        <v>12.343360226072036</v>
      </c>
      <c r="N137" s="370">
        <v>0</v>
      </c>
      <c r="O137" s="371">
        <v>0</v>
      </c>
      <c r="P137" s="394">
        <v>9.8746881808576301</v>
      </c>
      <c r="Q137" s="393">
        <v>229152.01392498217</v>
      </c>
      <c r="S137" s="128"/>
      <c r="T137" s="129"/>
      <c r="U137" s="130"/>
    </row>
    <row r="138" spans="1:21" x14ac:dyDescent="0.25">
      <c r="A138" s="366">
        <v>420</v>
      </c>
      <c r="B138" s="38" t="s">
        <v>87</v>
      </c>
      <c r="C138" s="367">
        <v>9650</v>
      </c>
      <c r="D138" s="368">
        <v>21</v>
      </c>
      <c r="E138" s="14">
        <v>30092435.390000001</v>
      </c>
      <c r="F138" s="14">
        <v>143297311.38095239</v>
      </c>
      <c r="G138" s="349">
        <v>0</v>
      </c>
      <c r="H138" s="369">
        <v>28487505.502533332</v>
      </c>
      <c r="I138" s="14">
        <v>2498670.420132814</v>
      </c>
      <c r="J138" s="15">
        <v>0</v>
      </c>
      <c r="K138" s="15">
        <v>30986175.922666147</v>
      </c>
      <c r="L138" s="15">
        <v>3211.0026862866475</v>
      </c>
      <c r="M138" s="41">
        <v>679.77731371335267</v>
      </c>
      <c r="N138" s="370">
        <v>0</v>
      </c>
      <c r="O138" s="371">
        <v>0</v>
      </c>
      <c r="P138" s="394">
        <v>543.82185097068214</v>
      </c>
      <c r="Q138" s="393">
        <v>5247880.8618670823</v>
      </c>
      <c r="S138" s="128"/>
      <c r="T138" s="129"/>
      <c r="U138" s="130"/>
    </row>
    <row r="139" spans="1:21" x14ac:dyDescent="0.25">
      <c r="A139" s="366">
        <v>421</v>
      </c>
      <c r="B139" s="38" t="s">
        <v>88</v>
      </c>
      <c r="C139" s="367">
        <v>737</v>
      </c>
      <c r="D139" s="368">
        <v>21</v>
      </c>
      <c r="E139" s="14">
        <v>1808190.78</v>
      </c>
      <c r="F139" s="14">
        <v>8610432.2857142854</v>
      </c>
      <c r="G139" s="349">
        <v>0</v>
      </c>
      <c r="H139" s="369">
        <v>1711753.9383999996</v>
      </c>
      <c r="I139" s="14">
        <v>361161.28211777029</v>
      </c>
      <c r="J139" s="15">
        <v>0</v>
      </c>
      <c r="K139" s="15">
        <v>2072915.2205177699</v>
      </c>
      <c r="L139" s="15">
        <v>2812.63937655057</v>
      </c>
      <c r="M139" s="41">
        <v>1078.1406234494302</v>
      </c>
      <c r="N139" s="370">
        <v>0</v>
      </c>
      <c r="O139" s="371">
        <v>0</v>
      </c>
      <c r="P139" s="394">
        <v>862.5124987595442</v>
      </c>
      <c r="Q139" s="393">
        <v>635671.7115857841</v>
      </c>
      <c r="S139" s="128"/>
      <c r="T139" s="129"/>
      <c r="U139" s="130"/>
    </row>
    <row r="140" spans="1:21" x14ac:dyDescent="0.25">
      <c r="A140" s="366">
        <v>422</v>
      </c>
      <c r="B140" s="38" t="s">
        <v>89</v>
      </c>
      <c r="C140" s="367">
        <v>11098</v>
      </c>
      <c r="D140" s="368">
        <v>21</v>
      </c>
      <c r="E140" s="14">
        <v>31589053.48</v>
      </c>
      <c r="F140" s="14">
        <v>150424064.19047618</v>
      </c>
      <c r="G140" s="349">
        <v>0</v>
      </c>
      <c r="H140" s="369">
        <v>29904303.96106666</v>
      </c>
      <c r="I140" s="14">
        <v>4012422.3385988134</v>
      </c>
      <c r="J140" s="15">
        <v>0</v>
      </c>
      <c r="K140" s="15">
        <v>33916726.299665473</v>
      </c>
      <c r="L140" s="15">
        <v>3056.1115786326791</v>
      </c>
      <c r="M140" s="41">
        <v>834.66842136732112</v>
      </c>
      <c r="N140" s="370">
        <v>0</v>
      </c>
      <c r="O140" s="371">
        <v>0</v>
      </c>
      <c r="P140" s="394">
        <v>667.73473709385689</v>
      </c>
      <c r="Q140" s="393">
        <v>7410520.1122676237</v>
      </c>
      <c r="S140" s="128"/>
      <c r="T140" s="129"/>
      <c r="U140" s="130"/>
    </row>
    <row r="141" spans="1:21" x14ac:dyDescent="0.25">
      <c r="A141" s="366">
        <v>423</v>
      </c>
      <c r="B141" s="38" t="s">
        <v>335</v>
      </c>
      <c r="C141" s="367">
        <v>19831</v>
      </c>
      <c r="D141" s="368">
        <v>19.5</v>
      </c>
      <c r="E141" s="14">
        <v>72695925.180000007</v>
      </c>
      <c r="F141" s="14">
        <v>372799616.30769235</v>
      </c>
      <c r="G141" s="349">
        <v>0</v>
      </c>
      <c r="H141" s="369">
        <v>74112563.721969232</v>
      </c>
      <c r="I141" s="14">
        <v>3687311.632585953</v>
      </c>
      <c r="J141" s="15">
        <v>0</v>
      </c>
      <c r="K141" s="15">
        <v>77799875.35455519</v>
      </c>
      <c r="L141" s="15">
        <v>3923.1443373786087</v>
      </c>
      <c r="M141" s="41">
        <v>-32.364337378608525</v>
      </c>
      <c r="N141" s="370">
        <v>3.4770571183940557</v>
      </c>
      <c r="O141" s="371">
        <v>0.33477057118394055</v>
      </c>
      <c r="P141" s="394">
        <v>-10.834627710226533</v>
      </c>
      <c r="Q141" s="393">
        <v>-214861.50212150239</v>
      </c>
      <c r="S141" s="128"/>
      <c r="T141" s="129"/>
      <c r="U141" s="130"/>
    </row>
    <row r="142" spans="1:21" x14ac:dyDescent="0.25">
      <c r="A142" s="366">
        <v>425</v>
      </c>
      <c r="B142" s="38" t="s">
        <v>336</v>
      </c>
      <c r="C142" s="367">
        <v>10161</v>
      </c>
      <c r="D142" s="368">
        <v>21.5</v>
      </c>
      <c r="E142" s="14">
        <v>32231814.510000002</v>
      </c>
      <c r="F142" s="14">
        <v>149915416.3255814</v>
      </c>
      <c r="G142" s="349">
        <v>0</v>
      </c>
      <c r="H142" s="369">
        <v>29803184.765525579</v>
      </c>
      <c r="I142" s="14">
        <v>665495.50625969819</v>
      </c>
      <c r="J142" s="15">
        <v>0</v>
      </c>
      <c r="K142" s="15">
        <v>30468680.271785278</v>
      </c>
      <c r="L142" s="15">
        <v>2998.5907166406141</v>
      </c>
      <c r="M142" s="41">
        <v>892.18928335938608</v>
      </c>
      <c r="N142" s="370">
        <v>0</v>
      </c>
      <c r="O142" s="371">
        <v>0</v>
      </c>
      <c r="P142" s="394">
        <v>713.75142668750891</v>
      </c>
      <c r="Q142" s="393">
        <v>7252428.2465717783</v>
      </c>
      <c r="S142" s="128"/>
      <c r="T142" s="129"/>
      <c r="U142" s="130"/>
    </row>
    <row r="143" spans="1:21" x14ac:dyDescent="0.25">
      <c r="A143" s="366">
        <v>426</v>
      </c>
      <c r="B143" s="38" t="s">
        <v>90</v>
      </c>
      <c r="C143" s="367">
        <v>12145</v>
      </c>
      <c r="D143" s="368">
        <v>21.5</v>
      </c>
      <c r="E143" s="14">
        <v>37196316.340000004</v>
      </c>
      <c r="F143" s="14">
        <v>173006122.51162794</v>
      </c>
      <c r="G143" s="349">
        <v>0</v>
      </c>
      <c r="H143" s="369">
        <v>34393617.155311629</v>
      </c>
      <c r="I143" s="14">
        <v>1281062.4297898174</v>
      </c>
      <c r="J143" s="15">
        <v>0</v>
      </c>
      <c r="K143" s="15">
        <v>35674679.585101448</v>
      </c>
      <c r="L143" s="15">
        <v>2937.3964252862452</v>
      </c>
      <c r="M143" s="41">
        <v>953.38357471375502</v>
      </c>
      <c r="N143" s="370">
        <v>0</v>
      </c>
      <c r="O143" s="371">
        <v>0</v>
      </c>
      <c r="P143" s="394">
        <v>762.70685977100402</v>
      </c>
      <c r="Q143" s="393">
        <v>9263074.8119188435</v>
      </c>
      <c r="S143" s="128"/>
      <c r="T143" s="129"/>
      <c r="U143" s="130"/>
    </row>
    <row r="144" spans="1:21" x14ac:dyDescent="0.25">
      <c r="A144" s="366">
        <v>430</v>
      </c>
      <c r="B144" s="38" t="s">
        <v>91</v>
      </c>
      <c r="C144" s="367">
        <v>16032</v>
      </c>
      <c r="D144" s="368">
        <v>21</v>
      </c>
      <c r="E144" s="14">
        <v>47864038.609999999</v>
      </c>
      <c r="F144" s="14">
        <v>227923993.38095239</v>
      </c>
      <c r="G144" s="349">
        <v>0</v>
      </c>
      <c r="H144" s="369">
        <v>45311289.884133331</v>
      </c>
      <c r="I144" s="14">
        <v>3187756.5248511676</v>
      </c>
      <c r="J144" s="15">
        <v>0</v>
      </c>
      <c r="K144" s="15">
        <v>48499046.408984497</v>
      </c>
      <c r="L144" s="15">
        <v>3025.1401203208893</v>
      </c>
      <c r="M144" s="41">
        <v>865.63987967911089</v>
      </c>
      <c r="N144" s="370">
        <v>0</v>
      </c>
      <c r="O144" s="371">
        <v>0</v>
      </c>
      <c r="P144" s="394">
        <v>692.51190374328871</v>
      </c>
      <c r="Q144" s="393">
        <v>11102350.840812404</v>
      </c>
      <c r="S144" s="128"/>
      <c r="T144" s="129"/>
      <c r="U144" s="130"/>
    </row>
    <row r="145" spans="1:21" x14ac:dyDescent="0.25">
      <c r="A145" s="366">
        <v>433</v>
      </c>
      <c r="B145" s="38" t="s">
        <v>92</v>
      </c>
      <c r="C145" s="367">
        <v>7861</v>
      </c>
      <c r="D145" s="368">
        <v>21.5</v>
      </c>
      <c r="E145" s="14">
        <v>25738812.190000001</v>
      </c>
      <c r="F145" s="14">
        <v>119715405.53488372</v>
      </c>
      <c r="G145" s="349">
        <v>0</v>
      </c>
      <c r="H145" s="369">
        <v>23799422.620334882</v>
      </c>
      <c r="I145" s="14">
        <v>1404021.4995776021</v>
      </c>
      <c r="J145" s="15">
        <v>0</v>
      </c>
      <c r="K145" s="15">
        <v>25203444.119912483</v>
      </c>
      <c r="L145" s="15">
        <v>3206.1371479344211</v>
      </c>
      <c r="M145" s="41">
        <v>684.64285206557906</v>
      </c>
      <c r="N145" s="370">
        <v>0</v>
      </c>
      <c r="O145" s="371">
        <v>0</v>
      </c>
      <c r="P145" s="394">
        <v>547.71428165246323</v>
      </c>
      <c r="Q145" s="393">
        <v>4305581.9680700134</v>
      </c>
      <c r="S145" s="128"/>
      <c r="T145" s="129"/>
      <c r="U145" s="130"/>
    </row>
    <row r="146" spans="1:21" x14ac:dyDescent="0.25">
      <c r="A146" s="366">
        <v>434</v>
      </c>
      <c r="B146" s="38" t="s">
        <v>337</v>
      </c>
      <c r="C146" s="367">
        <v>14891</v>
      </c>
      <c r="D146" s="368">
        <v>19.75</v>
      </c>
      <c r="E146" s="14">
        <v>48193436.299999997</v>
      </c>
      <c r="F146" s="14">
        <v>244017398.98734176</v>
      </c>
      <c r="G146" s="349">
        <v>119568185</v>
      </c>
      <c r="H146" s="369">
        <v>48510658.918683536</v>
      </c>
      <c r="I146" s="14">
        <v>3333099.2364632953</v>
      </c>
      <c r="J146" s="15">
        <v>1853306.8674999999</v>
      </c>
      <c r="K146" s="15">
        <v>53697065.022646829</v>
      </c>
      <c r="L146" s="15">
        <v>3606.0079929250442</v>
      </c>
      <c r="M146" s="41">
        <v>284.77200707495604</v>
      </c>
      <c r="N146" s="370">
        <v>0</v>
      </c>
      <c r="O146" s="371">
        <v>0</v>
      </c>
      <c r="P146" s="394">
        <v>227.81760565996484</v>
      </c>
      <c r="Q146" s="393">
        <v>3392431.9658825365</v>
      </c>
      <c r="S146" s="128"/>
      <c r="T146" s="129"/>
      <c r="U146" s="130"/>
    </row>
    <row r="147" spans="1:21" x14ac:dyDescent="0.25">
      <c r="A147" s="366">
        <v>435</v>
      </c>
      <c r="B147" s="38" t="s">
        <v>93</v>
      </c>
      <c r="C147" s="367">
        <v>707</v>
      </c>
      <c r="D147" s="368">
        <v>18.5</v>
      </c>
      <c r="E147" s="14">
        <v>1736185.64</v>
      </c>
      <c r="F147" s="14">
        <v>9384787.2432432435</v>
      </c>
      <c r="G147" s="349">
        <v>0</v>
      </c>
      <c r="H147" s="369">
        <v>1865695.7039567565</v>
      </c>
      <c r="I147" s="14">
        <v>297163.20445134811</v>
      </c>
      <c r="J147" s="15">
        <v>0</v>
      </c>
      <c r="K147" s="15">
        <v>2162858.9084081044</v>
      </c>
      <c r="L147" s="15">
        <v>3059.2063768148578</v>
      </c>
      <c r="M147" s="41">
        <v>831.57362318514242</v>
      </c>
      <c r="N147" s="370">
        <v>0</v>
      </c>
      <c r="O147" s="371">
        <v>0</v>
      </c>
      <c r="P147" s="394">
        <v>665.25889854811396</v>
      </c>
      <c r="Q147" s="393">
        <v>470338.04127351654</v>
      </c>
      <c r="S147" s="128"/>
      <c r="T147" s="129"/>
      <c r="U147" s="130"/>
    </row>
    <row r="148" spans="1:21" x14ac:dyDescent="0.25">
      <c r="A148" s="366">
        <v>436</v>
      </c>
      <c r="B148" s="38" t="s">
        <v>94</v>
      </c>
      <c r="C148" s="367">
        <v>2052</v>
      </c>
      <c r="D148" s="368">
        <v>21</v>
      </c>
      <c r="E148" s="14">
        <v>5412731.9199999999</v>
      </c>
      <c r="F148" s="14">
        <v>25774913.904761903</v>
      </c>
      <c r="G148" s="349">
        <v>0</v>
      </c>
      <c r="H148" s="369">
        <v>5124052.8842666661</v>
      </c>
      <c r="I148" s="14">
        <v>148497.55408865429</v>
      </c>
      <c r="J148" s="15">
        <v>0</v>
      </c>
      <c r="K148" s="15">
        <v>5272550.4383553201</v>
      </c>
      <c r="L148" s="15">
        <v>2569.4690245396296</v>
      </c>
      <c r="M148" s="41">
        <v>1321.3109754603706</v>
      </c>
      <c r="N148" s="370">
        <v>0</v>
      </c>
      <c r="O148" s="371">
        <v>0</v>
      </c>
      <c r="P148" s="394">
        <v>1057.0487803682965</v>
      </c>
      <c r="Q148" s="393">
        <v>2169064.0973157445</v>
      </c>
      <c r="S148" s="128"/>
      <c r="T148" s="129"/>
      <c r="U148" s="130"/>
    </row>
    <row r="149" spans="1:21" x14ac:dyDescent="0.25">
      <c r="A149" s="366">
        <v>440</v>
      </c>
      <c r="B149" s="38" t="s">
        <v>338</v>
      </c>
      <c r="C149" s="367">
        <v>5340</v>
      </c>
      <c r="D149" s="368">
        <v>19.5</v>
      </c>
      <c r="E149" s="14">
        <v>14710161.68</v>
      </c>
      <c r="F149" s="14">
        <v>75436726.56410256</v>
      </c>
      <c r="G149" s="349">
        <v>0</v>
      </c>
      <c r="H149" s="369">
        <v>14996821.240943586</v>
      </c>
      <c r="I149" s="14">
        <v>330547.26954250311</v>
      </c>
      <c r="J149" s="15">
        <v>0</v>
      </c>
      <c r="K149" s="15">
        <v>15327368.510486089</v>
      </c>
      <c r="L149" s="15">
        <v>2870.2937285554472</v>
      </c>
      <c r="M149" s="41">
        <v>1020.486271444553</v>
      </c>
      <c r="N149" s="370">
        <v>0</v>
      </c>
      <c r="O149" s="371">
        <v>0</v>
      </c>
      <c r="P149" s="394">
        <v>816.38901715564248</v>
      </c>
      <c r="Q149" s="393">
        <v>4359517.3516111309</v>
      </c>
      <c r="S149" s="128"/>
      <c r="T149" s="129"/>
      <c r="U149" s="130"/>
    </row>
    <row r="150" spans="1:21" x14ac:dyDescent="0.25">
      <c r="A150" s="366">
        <v>441</v>
      </c>
      <c r="B150" s="38" t="s">
        <v>95</v>
      </c>
      <c r="C150" s="367">
        <v>4662</v>
      </c>
      <c r="D150" s="368">
        <v>20.5</v>
      </c>
      <c r="E150" s="14">
        <v>13436699.369999999</v>
      </c>
      <c r="F150" s="14">
        <v>65544874.975609757</v>
      </c>
      <c r="G150" s="349">
        <v>0</v>
      </c>
      <c r="H150" s="369">
        <v>13030321.145151218</v>
      </c>
      <c r="I150" s="14">
        <v>2091676.7006298865</v>
      </c>
      <c r="J150" s="15">
        <v>0</v>
      </c>
      <c r="K150" s="15">
        <v>15121997.845781105</v>
      </c>
      <c r="L150" s="15">
        <v>3243.6717815918287</v>
      </c>
      <c r="M150" s="41">
        <v>647.10821840817152</v>
      </c>
      <c r="N150" s="370">
        <v>0</v>
      </c>
      <c r="O150" s="371">
        <v>0</v>
      </c>
      <c r="P150" s="394">
        <v>517.68657472653729</v>
      </c>
      <c r="Q150" s="393">
        <v>2413454.8113751169</v>
      </c>
      <c r="S150" s="128"/>
      <c r="T150" s="129"/>
      <c r="U150" s="130"/>
    </row>
    <row r="151" spans="1:21" x14ac:dyDescent="0.25">
      <c r="A151" s="366">
        <v>444</v>
      </c>
      <c r="B151" s="38" t="s">
        <v>339</v>
      </c>
      <c r="C151" s="367">
        <v>46296</v>
      </c>
      <c r="D151" s="368">
        <v>20.5</v>
      </c>
      <c r="E151" s="14">
        <v>173476340.18000001</v>
      </c>
      <c r="F151" s="14">
        <v>846226049.65853655</v>
      </c>
      <c r="G151" s="349">
        <v>0</v>
      </c>
      <c r="H151" s="369">
        <v>168229738.67211705</v>
      </c>
      <c r="I151" s="14">
        <v>6858160.6098735323</v>
      </c>
      <c r="J151" s="15">
        <v>0</v>
      </c>
      <c r="K151" s="15">
        <v>175087899.28199059</v>
      </c>
      <c r="L151" s="15">
        <v>3781.9228287971009</v>
      </c>
      <c r="M151" s="41">
        <v>108.85717120289928</v>
      </c>
      <c r="N151" s="370">
        <v>0</v>
      </c>
      <c r="O151" s="371">
        <v>0</v>
      </c>
      <c r="P151" s="394">
        <v>87.08573696231943</v>
      </c>
      <c r="Q151" s="393">
        <v>4031721.2784075402</v>
      </c>
      <c r="S151" s="128"/>
      <c r="T151" s="129"/>
      <c r="U151" s="130"/>
    </row>
    <row r="152" spans="1:21" x14ac:dyDescent="0.25">
      <c r="A152" s="366">
        <v>445</v>
      </c>
      <c r="B152" s="38" t="s">
        <v>340</v>
      </c>
      <c r="C152" s="367">
        <v>15217</v>
      </c>
      <c r="D152" s="368">
        <v>19.75</v>
      </c>
      <c r="E152" s="14">
        <v>55851124.520000003</v>
      </c>
      <c r="F152" s="14">
        <v>282790503.89873415</v>
      </c>
      <c r="G152" s="349">
        <v>0</v>
      </c>
      <c r="H152" s="369">
        <v>56218752.175068341</v>
      </c>
      <c r="I152" s="14">
        <v>2449307.0543246819</v>
      </c>
      <c r="J152" s="15">
        <v>0</v>
      </c>
      <c r="K152" s="15">
        <v>58668059.22939302</v>
      </c>
      <c r="L152" s="15">
        <v>3855.4287460992982</v>
      </c>
      <c r="M152" s="41">
        <v>35.351253900701977</v>
      </c>
      <c r="N152" s="370">
        <v>0</v>
      </c>
      <c r="O152" s="371">
        <v>0</v>
      </c>
      <c r="P152" s="394">
        <v>28.281003120561582</v>
      </c>
      <c r="Q152" s="393">
        <v>430352.02448558557</v>
      </c>
      <c r="S152" s="128"/>
      <c r="T152" s="129"/>
      <c r="U152" s="130"/>
    </row>
    <row r="153" spans="1:21" x14ac:dyDescent="0.25">
      <c r="A153" s="366">
        <v>475</v>
      </c>
      <c r="B153" s="38" t="s">
        <v>341</v>
      </c>
      <c r="C153" s="367">
        <v>5477</v>
      </c>
      <c r="D153" s="368">
        <v>21.5</v>
      </c>
      <c r="E153" s="14">
        <v>17472605.850000001</v>
      </c>
      <c r="F153" s="14">
        <v>81267934.186046526</v>
      </c>
      <c r="G153" s="349">
        <v>0</v>
      </c>
      <c r="H153" s="369">
        <v>16156065.316186048</v>
      </c>
      <c r="I153" s="14">
        <v>1039271.6249428497</v>
      </c>
      <c r="J153" s="15">
        <v>0</v>
      </c>
      <c r="K153" s="15">
        <v>17195336.941128898</v>
      </c>
      <c r="L153" s="15">
        <v>3139.553942145134</v>
      </c>
      <c r="M153" s="41">
        <v>751.22605785486621</v>
      </c>
      <c r="N153" s="370">
        <v>0</v>
      </c>
      <c r="O153" s="371">
        <v>0</v>
      </c>
      <c r="P153" s="394">
        <v>600.98084628389302</v>
      </c>
      <c r="Q153" s="393">
        <v>3291572.095096882</v>
      </c>
      <c r="S153" s="128"/>
      <c r="T153" s="129"/>
      <c r="U153" s="130"/>
    </row>
    <row r="154" spans="1:21" x14ac:dyDescent="0.25">
      <c r="A154" s="366">
        <v>480</v>
      </c>
      <c r="B154" s="38" t="s">
        <v>96</v>
      </c>
      <c r="C154" s="367">
        <v>2018</v>
      </c>
      <c r="D154" s="368">
        <v>20.75</v>
      </c>
      <c r="E154" s="14">
        <v>6022707.5</v>
      </c>
      <c r="F154" s="14">
        <v>29025096.385542169</v>
      </c>
      <c r="G154" s="349">
        <v>0</v>
      </c>
      <c r="H154" s="369">
        <v>5770189.1614457825</v>
      </c>
      <c r="I154" s="14">
        <v>274136.55357873708</v>
      </c>
      <c r="J154" s="15">
        <v>0</v>
      </c>
      <c r="K154" s="15">
        <v>6044325.7150245197</v>
      </c>
      <c r="L154" s="15">
        <v>2995.2060034809315</v>
      </c>
      <c r="M154" s="41">
        <v>895.57399651906871</v>
      </c>
      <c r="N154" s="370">
        <v>0</v>
      </c>
      <c r="O154" s="371">
        <v>0</v>
      </c>
      <c r="P154" s="394">
        <v>716.45919721525502</v>
      </c>
      <c r="Q154" s="393">
        <v>1445814.6599803846</v>
      </c>
      <c r="S154" s="128"/>
      <c r="T154" s="129"/>
      <c r="U154" s="130"/>
    </row>
    <row r="155" spans="1:21" x14ac:dyDescent="0.25">
      <c r="A155" s="366">
        <v>481</v>
      </c>
      <c r="B155" s="38" t="s">
        <v>97</v>
      </c>
      <c r="C155" s="367">
        <v>9554</v>
      </c>
      <c r="D155" s="368">
        <v>20.75</v>
      </c>
      <c r="E155" s="14">
        <v>38180691.259999998</v>
      </c>
      <c r="F155" s="14">
        <v>184003331.37349397</v>
      </c>
      <c r="G155" s="349">
        <v>0</v>
      </c>
      <c r="H155" s="369">
        <v>36579862.277050599</v>
      </c>
      <c r="I155" s="14">
        <v>1561544.9350473976</v>
      </c>
      <c r="J155" s="15">
        <v>0</v>
      </c>
      <c r="K155" s="15">
        <v>38141407.212097995</v>
      </c>
      <c r="L155" s="15">
        <v>3992.1925070230263</v>
      </c>
      <c r="M155" s="41">
        <v>-101.41250702302614</v>
      </c>
      <c r="N155" s="370">
        <v>4.6191964269732564</v>
      </c>
      <c r="O155" s="371">
        <v>0.34619196426973253</v>
      </c>
      <c r="P155" s="394">
        <v>-35.108195007819461</v>
      </c>
      <c r="Q155" s="393">
        <v>-335423.69510470715</v>
      </c>
      <c r="S155" s="128"/>
      <c r="T155" s="129"/>
      <c r="U155" s="130"/>
    </row>
    <row r="156" spans="1:21" x14ac:dyDescent="0.25">
      <c r="A156" s="366">
        <v>483</v>
      </c>
      <c r="B156" s="38" t="s">
        <v>98</v>
      </c>
      <c r="C156" s="367">
        <v>1104</v>
      </c>
      <c r="D156" s="368">
        <v>22</v>
      </c>
      <c r="E156" s="14">
        <v>2274006.38</v>
      </c>
      <c r="F156" s="14">
        <v>10336392.636363637</v>
      </c>
      <c r="G156" s="349">
        <v>0</v>
      </c>
      <c r="H156" s="369">
        <v>2054874.8561090908</v>
      </c>
      <c r="I156" s="14">
        <v>106711.21396632791</v>
      </c>
      <c r="J156" s="15">
        <v>0</v>
      </c>
      <c r="K156" s="15">
        <v>2161586.0700754188</v>
      </c>
      <c r="L156" s="15">
        <v>1957.9583968074446</v>
      </c>
      <c r="M156" s="41">
        <v>1932.8216031925556</v>
      </c>
      <c r="N156" s="370">
        <v>0</v>
      </c>
      <c r="O156" s="371">
        <v>0</v>
      </c>
      <c r="P156" s="394">
        <v>1546.2572825540447</v>
      </c>
      <c r="Q156" s="393">
        <v>1707068.0399396652</v>
      </c>
      <c r="S156" s="128"/>
      <c r="T156" s="129"/>
      <c r="U156" s="130"/>
    </row>
    <row r="157" spans="1:21" x14ac:dyDescent="0.25">
      <c r="A157" s="366">
        <v>484</v>
      </c>
      <c r="B157" s="38" t="s">
        <v>342</v>
      </c>
      <c r="C157" s="367">
        <v>3115</v>
      </c>
      <c r="D157" s="368">
        <v>20.5</v>
      </c>
      <c r="E157" s="14">
        <v>8129036.2800000003</v>
      </c>
      <c r="F157" s="14">
        <v>39653835.512195125</v>
      </c>
      <c r="G157" s="349">
        <v>0</v>
      </c>
      <c r="H157" s="369">
        <v>7883182.4998243898</v>
      </c>
      <c r="I157" s="14">
        <v>1010408.3885551248</v>
      </c>
      <c r="J157" s="15">
        <v>0</v>
      </c>
      <c r="K157" s="15">
        <v>8893590.8883795142</v>
      </c>
      <c r="L157" s="15">
        <v>2855.0853574252051</v>
      </c>
      <c r="M157" s="41">
        <v>1035.6946425747951</v>
      </c>
      <c r="N157" s="370">
        <v>0</v>
      </c>
      <c r="O157" s="371">
        <v>0</v>
      </c>
      <c r="P157" s="394">
        <v>828.55571405983619</v>
      </c>
      <c r="Q157" s="393">
        <v>2580951.0492963898</v>
      </c>
      <c r="S157" s="128"/>
      <c r="T157" s="129"/>
      <c r="U157" s="130"/>
    </row>
    <row r="158" spans="1:21" x14ac:dyDescent="0.25">
      <c r="A158" s="366">
        <v>489</v>
      </c>
      <c r="B158" s="38" t="s">
        <v>99</v>
      </c>
      <c r="C158" s="367">
        <v>1940</v>
      </c>
      <c r="D158" s="368">
        <v>20.5</v>
      </c>
      <c r="E158" s="14">
        <v>4632668.1100000003</v>
      </c>
      <c r="F158" s="14">
        <v>22598381.024390247</v>
      </c>
      <c r="G158" s="349">
        <v>0</v>
      </c>
      <c r="H158" s="369">
        <v>4492558.1476487806</v>
      </c>
      <c r="I158" s="14">
        <v>757974.38769038313</v>
      </c>
      <c r="J158" s="15">
        <v>0</v>
      </c>
      <c r="K158" s="15">
        <v>5250532.5353391636</v>
      </c>
      <c r="L158" s="15">
        <v>2706.4600697624555</v>
      </c>
      <c r="M158" s="41">
        <v>1184.3199302375447</v>
      </c>
      <c r="N158" s="370">
        <v>0</v>
      </c>
      <c r="O158" s="371">
        <v>0</v>
      </c>
      <c r="P158" s="394">
        <v>947.45594419003578</v>
      </c>
      <c r="Q158" s="393">
        <v>1838064.5317286693</v>
      </c>
      <c r="S158" s="128"/>
      <c r="T158" s="129"/>
      <c r="U158" s="130"/>
    </row>
    <row r="159" spans="1:21" x14ac:dyDescent="0.25">
      <c r="A159" s="366">
        <v>491</v>
      </c>
      <c r="B159" s="38" t="s">
        <v>343</v>
      </c>
      <c r="C159" s="367">
        <v>53818</v>
      </c>
      <c r="D159" s="368">
        <v>20.5</v>
      </c>
      <c r="E159" s="14">
        <v>173001443.72</v>
      </c>
      <c r="F159" s="14">
        <v>843909481.56097555</v>
      </c>
      <c r="G159" s="349">
        <v>0</v>
      </c>
      <c r="H159" s="369">
        <v>167769204.93432191</v>
      </c>
      <c r="I159" s="14">
        <v>14213816.196123313</v>
      </c>
      <c r="J159" s="15">
        <v>0</v>
      </c>
      <c r="K159" s="15">
        <v>181983021.13044521</v>
      </c>
      <c r="L159" s="15">
        <v>3381.4526948315661</v>
      </c>
      <c r="M159" s="41">
        <v>509.32730516843412</v>
      </c>
      <c r="N159" s="370">
        <v>0</v>
      </c>
      <c r="O159" s="371">
        <v>0</v>
      </c>
      <c r="P159" s="394">
        <v>407.46184413474731</v>
      </c>
      <c r="Q159" s="393">
        <v>21928781.52764383</v>
      </c>
      <c r="S159" s="128"/>
      <c r="T159" s="129"/>
      <c r="U159" s="130"/>
    </row>
    <row r="160" spans="1:21" x14ac:dyDescent="0.25">
      <c r="A160" s="366">
        <v>494</v>
      </c>
      <c r="B160" s="38" t="s">
        <v>100</v>
      </c>
      <c r="C160" s="367">
        <v>8980</v>
      </c>
      <c r="D160" s="368">
        <v>21.5</v>
      </c>
      <c r="E160" s="14">
        <v>26717708.98</v>
      </c>
      <c r="F160" s="14">
        <v>124268413.86046511</v>
      </c>
      <c r="G160" s="349">
        <v>0</v>
      </c>
      <c r="H160" s="369">
        <v>24704560.675460462</v>
      </c>
      <c r="I160" s="14">
        <v>724945.91784560529</v>
      </c>
      <c r="J160" s="15">
        <v>0</v>
      </c>
      <c r="K160" s="15">
        <v>25429506.593306068</v>
      </c>
      <c r="L160" s="15">
        <v>2831.7936072723905</v>
      </c>
      <c r="M160" s="41">
        <v>1058.9863927276097</v>
      </c>
      <c r="N160" s="370">
        <v>0</v>
      </c>
      <c r="O160" s="371">
        <v>0</v>
      </c>
      <c r="P160" s="394">
        <v>847.18911418208779</v>
      </c>
      <c r="Q160" s="393">
        <v>7607758.2453551488</v>
      </c>
      <c r="S160" s="128"/>
      <c r="T160" s="129"/>
      <c r="U160" s="130"/>
    </row>
    <row r="161" spans="1:21" x14ac:dyDescent="0.25">
      <c r="A161" s="366">
        <v>495</v>
      </c>
      <c r="B161" s="38" t="s">
        <v>101</v>
      </c>
      <c r="C161" s="367">
        <v>1584</v>
      </c>
      <c r="D161" s="368">
        <v>22</v>
      </c>
      <c r="E161" s="14">
        <v>4078433.02</v>
      </c>
      <c r="F161" s="14">
        <v>18538331.90909091</v>
      </c>
      <c r="G161" s="349">
        <v>0</v>
      </c>
      <c r="H161" s="369">
        <v>3685420.3835272724</v>
      </c>
      <c r="I161" s="14">
        <v>1124411.9344098021</v>
      </c>
      <c r="J161" s="15">
        <v>0</v>
      </c>
      <c r="K161" s="15">
        <v>4809832.3179370742</v>
      </c>
      <c r="L161" s="15">
        <v>3036.5103017279507</v>
      </c>
      <c r="M161" s="41">
        <v>854.26969827204948</v>
      </c>
      <c r="N161" s="370">
        <v>0</v>
      </c>
      <c r="O161" s="371">
        <v>0</v>
      </c>
      <c r="P161" s="394">
        <v>683.41575861763965</v>
      </c>
      <c r="Q161" s="393">
        <v>1082530.5616503411</v>
      </c>
      <c r="S161" s="128"/>
      <c r="T161" s="129"/>
      <c r="U161" s="130"/>
    </row>
    <row r="162" spans="1:21" x14ac:dyDescent="0.25">
      <c r="A162" s="366">
        <v>498</v>
      </c>
      <c r="B162" s="38" t="s">
        <v>102</v>
      </c>
      <c r="C162" s="367">
        <v>2299</v>
      </c>
      <c r="D162" s="368">
        <v>21.5</v>
      </c>
      <c r="E162" s="14">
        <v>7511840.5300000003</v>
      </c>
      <c r="F162" s="14">
        <v>34938793.162790701</v>
      </c>
      <c r="G162" s="349">
        <v>0</v>
      </c>
      <c r="H162" s="369">
        <v>6945832.0807627905</v>
      </c>
      <c r="I162" s="14">
        <v>790679.9023419955</v>
      </c>
      <c r="J162" s="15">
        <v>0</v>
      </c>
      <c r="K162" s="15">
        <v>7736511.9831047859</v>
      </c>
      <c r="L162" s="15">
        <v>3365.1639769920776</v>
      </c>
      <c r="M162" s="41">
        <v>525.61602300792265</v>
      </c>
      <c r="N162" s="370">
        <v>0</v>
      </c>
      <c r="O162" s="371">
        <v>0</v>
      </c>
      <c r="P162" s="394">
        <v>420.49281840633813</v>
      </c>
      <c r="Q162" s="393">
        <v>966712.98951617139</v>
      </c>
      <c r="S162" s="128"/>
      <c r="T162" s="129"/>
      <c r="U162" s="130"/>
    </row>
    <row r="163" spans="1:21" x14ac:dyDescent="0.25">
      <c r="A163" s="313">
        <v>499</v>
      </c>
      <c r="B163" s="38" t="s">
        <v>344</v>
      </c>
      <c r="C163" s="367">
        <v>19444</v>
      </c>
      <c r="D163" s="368">
        <v>20.75</v>
      </c>
      <c r="E163" s="15">
        <v>70935953.019999996</v>
      </c>
      <c r="F163" s="14">
        <v>341860014.55421686</v>
      </c>
      <c r="G163" s="372">
        <v>0</v>
      </c>
      <c r="H163" s="369">
        <v>67961770.893378302</v>
      </c>
      <c r="I163" s="14">
        <v>2385274.7046023877</v>
      </c>
      <c r="J163" s="15">
        <v>0</v>
      </c>
      <c r="K163" s="15">
        <v>70347045.597980693</v>
      </c>
      <c r="L163" s="15">
        <v>3617.9307548848328</v>
      </c>
      <c r="M163" s="41">
        <v>272.84924511516738</v>
      </c>
      <c r="N163" s="370">
        <v>0</v>
      </c>
      <c r="O163" s="371">
        <v>0</v>
      </c>
      <c r="P163" s="394">
        <v>218.27939609213391</v>
      </c>
      <c r="Q163" s="393">
        <v>4244224.577615452</v>
      </c>
      <c r="S163" s="128"/>
      <c r="T163" s="129"/>
      <c r="U163" s="130"/>
    </row>
    <row r="164" spans="1:21" x14ac:dyDescent="0.25">
      <c r="A164" s="366">
        <v>500</v>
      </c>
      <c r="B164" s="38" t="s">
        <v>103</v>
      </c>
      <c r="C164" s="367">
        <v>10170</v>
      </c>
      <c r="D164" s="368">
        <v>19.5</v>
      </c>
      <c r="E164" s="14">
        <v>36880887.780000001</v>
      </c>
      <c r="F164" s="14">
        <v>189132757.84615386</v>
      </c>
      <c r="G164" s="349">
        <v>0</v>
      </c>
      <c r="H164" s="369">
        <v>37599592.25981538</v>
      </c>
      <c r="I164" s="14">
        <v>1899367.1284498705</v>
      </c>
      <c r="J164" s="15">
        <v>0</v>
      </c>
      <c r="K164" s="15">
        <v>39498959.388265252</v>
      </c>
      <c r="L164" s="15">
        <v>3883.8701463387661</v>
      </c>
      <c r="M164" s="41">
        <v>6.9098536612341377</v>
      </c>
      <c r="N164" s="370">
        <v>0</v>
      </c>
      <c r="O164" s="371">
        <v>0</v>
      </c>
      <c r="P164" s="394">
        <v>5.5278829289873102</v>
      </c>
      <c r="Q164" s="393">
        <v>56218.569387800948</v>
      </c>
      <c r="S164" s="128"/>
      <c r="T164" s="129"/>
      <c r="U164" s="130"/>
    </row>
    <row r="165" spans="1:21" x14ac:dyDescent="0.25">
      <c r="A165" s="366">
        <v>503</v>
      </c>
      <c r="B165" s="38" t="s">
        <v>104</v>
      </c>
      <c r="C165" s="367">
        <v>7766</v>
      </c>
      <c r="D165" s="368">
        <v>21</v>
      </c>
      <c r="E165" s="14">
        <v>25325354.629999999</v>
      </c>
      <c r="F165" s="14">
        <v>120596926.80952381</v>
      </c>
      <c r="G165" s="349">
        <v>0</v>
      </c>
      <c r="H165" s="369">
        <v>23974669.04973333</v>
      </c>
      <c r="I165" s="14">
        <v>964168.3131720809</v>
      </c>
      <c r="J165" s="15">
        <v>0</v>
      </c>
      <c r="K165" s="15">
        <v>24938837.362905409</v>
      </c>
      <c r="L165" s="15">
        <v>3211.2847492796045</v>
      </c>
      <c r="M165" s="41">
        <v>679.49525072039569</v>
      </c>
      <c r="N165" s="370">
        <v>0</v>
      </c>
      <c r="O165" s="371">
        <v>0</v>
      </c>
      <c r="P165" s="394">
        <v>543.59620057631662</v>
      </c>
      <c r="Q165" s="393">
        <v>4221568.0936756749</v>
      </c>
      <c r="S165" s="128"/>
      <c r="T165" s="129"/>
      <c r="U165" s="130"/>
    </row>
    <row r="166" spans="1:21" x14ac:dyDescent="0.25">
      <c r="A166" s="366">
        <v>504</v>
      </c>
      <c r="B166" s="38" t="s">
        <v>345</v>
      </c>
      <c r="C166" s="367">
        <v>1922</v>
      </c>
      <c r="D166" s="368">
        <v>21.5</v>
      </c>
      <c r="E166" s="14">
        <v>5730037.7400000002</v>
      </c>
      <c r="F166" s="14">
        <v>26651338.325581394</v>
      </c>
      <c r="G166" s="349">
        <v>0</v>
      </c>
      <c r="H166" s="369">
        <v>5298286.0591255808</v>
      </c>
      <c r="I166" s="14">
        <v>435562.47007723252</v>
      </c>
      <c r="J166" s="15">
        <v>0</v>
      </c>
      <c r="K166" s="15">
        <v>5733848.5292028133</v>
      </c>
      <c r="L166" s="15">
        <v>2983.2718674312246</v>
      </c>
      <c r="M166" s="41">
        <v>907.50813256877564</v>
      </c>
      <c r="N166" s="370">
        <v>0</v>
      </c>
      <c r="O166" s="371">
        <v>0</v>
      </c>
      <c r="P166" s="394">
        <v>726.00650605502051</v>
      </c>
      <c r="Q166" s="393">
        <v>1395384.5046377494</v>
      </c>
      <c r="S166" s="128"/>
      <c r="T166" s="129"/>
      <c r="U166" s="130"/>
    </row>
    <row r="167" spans="1:21" x14ac:dyDescent="0.25">
      <c r="A167" s="366">
        <v>505</v>
      </c>
      <c r="B167" s="38" t="s">
        <v>105</v>
      </c>
      <c r="C167" s="367">
        <v>20686</v>
      </c>
      <c r="D167" s="368">
        <v>20.5</v>
      </c>
      <c r="E167" s="14">
        <v>74384855</v>
      </c>
      <c r="F167" s="14">
        <v>362852951.21951222</v>
      </c>
      <c r="G167" s="349">
        <v>0</v>
      </c>
      <c r="H167" s="369">
        <v>72135166.702439025</v>
      </c>
      <c r="I167" s="14">
        <v>3424190.0089643439</v>
      </c>
      <c r="J167" s="15">
        <v>0</v>
      </c>
      <c r="K167" s="15">
        <v>75559356.71140337</v>
      </c>
      <c r="L167" s="15">
        <v>3652.6808813401994</v>
      </c>
      <c r="M167" s="41">
        <v>238.09911865980075</v>
      </c>
      <c r="N167" s="370">
        <v>0</v>
      </c>
      <c r="O167" s="371">
        <v>0</v>
      </c>
      <c r="P167" s="394">
        <v>190.47929492784061</v>
      </c>
      <c r="Q167" s="393">
        <v>3940254.6948773111</v>
      </c>
      <c r="S167" s="128"/>
      <c r="T167" s="129"/>
      <c r="U167" s="130"/>
    </row>
    <row r="168" spans="1:21" x14ac:dyDescent="0.25">
      <c r="A168" s="366">
        <v>507</v>
      </c>
      <c r="B168" s="38" t="s">
        <v>106</v>
      </c>
      <c r="C168" s="367">
        <v>5924</v>
      </c>
      <c r="D168" s="368">
        <v>19.75</v>
      </c>
      <c r="E168" s="14">
        <v>16142900.449999999</v>
      </c>
      <c r="F168" s="14">
        <v>81736204.810126588</v>
      </c>
      <c r="G168" s="349">
        <v>0</v>
      </c>
      <c r="H168" s="369">
        <v>16249157.516253164</v>
      </c>
      <c r="I168" s="14">
        <v>2242585.0853154724</v>
      </c>
      <c r="J168" s="15">
        <v>0</v>
      </c>
      <c r="K168" s="15">
        <v>18491742.601568636</v>
      </c>
      <c r="L168" s="15">
        <v>3121.4960502310323</v>
      </c>
      <c r="M168" s="41">
        <v>769.28394976896789</v>
      </c>
      <c r="N168" s="370">
        <v>0</v>
      </c>
      <c r="O168" s="371">
        <v>0</v>
      </c>
      <c r="P168" s="394">
        <v>615.42715981517438</v>
      </c>
      <c r="Q168" s="393">
        <v>3645790.4947450929</v>
      </c>
      <c r="S168" s="128"/>
      <c r="T168" s="129"/>
      <c r="U168" s="130"/>
    </row>
    <row r="169" spans="1:21" x14ac:dyDescent="0.25">
      <c r="A169" s="366">
        <v>508</v>
      </c>
      <c r="B169" s="38" t="s">
        <v>107</v>
      </c>
      <c r="C169" s="367">
        <v>9983</v>
      </c>
      <c r="D169" s="368">
        <v>22</v>
      </c>
      <c r="E169" s="14">
        <v>34566768.759999998</v>
      </c>
      <c r="F169" s="14">
        <v>157121676.18181819</v>
      </c>
      <c r="G169" s="349">
        <v>0</v>
      </c>
      <c r="H169" s="369">
        <v>31235789.224945452</v>
      </c>
      <c r="I169" s="14">
        <v>2471839.9337256532</v>
      </c>
      <c r="J169" s="15">
        <v>0</v>
      </c>
      <c r="K169" s="15">
        <v>33707629.158671103</v>
      </c>
      <c r="L169" s="15">
        <v>3376.5029709176702</v>
      </c>
      <c r="M169" s="41">
        <v>514.27702908233005</v>
      </c>
      <c r="N169" s="370">
        <v>0</v>
      </c>
      <c r="O169" s="371">
        <v>0</v>
      </c>
      <c r="P169" s="394">
        <v>411.42162326586407</v>
      </c>
      <c r="Q169" s="393">
        <v>4107222.0650631208</v>
      </c>
      <c r="S169" s="128"/>
      <c r="T169" s="129"/>
      <c r="U169" s="130"/>
    </row>
    <row r="170" spans="1:21" x14ac:dyDescent="0.25">
      <c r="A170" s="366">
        <v>529</v>
      </c>
      <c r="B170" s="38" t="s">
        <v>346</v>
      </c>
      <c r="C170" s="367">
        <v>19245</v>
      </c>
      <c r="D170" s="368">
        <v>19</v>
      </c>
      <c r="E170" s="14">
        <v>76139497.5</v>
      </c>
      <c r="F170" s="14">
        <v>400734197.36842108</v>
      </c>
      <c r="G170" s="349">
        <v>0</v>
      </c>
      <c r="H170" s="369">
        <v>79665958.436842099</v>
      </c>
      <c r="I170" s="14">
        <v>9586473.3883816004</v>
      </c>
      <c r="J170" s="15">
        <v>0</v>
      </c>
      <c r="K170" s="15">
        <v>89252431.825223699</v>
      </c>
      <c r="L170" s="15">
        <v>4637.6945609365393</v>
      </c>
      <c r="M170" s="41">
        <v>-746.91456093653915</v>
      </c>
      <c r="N170" s="370">
        <v>6.615950802335048</v>
      </c>
      <c r="O170" s="371">
        <v>0.36615950802335046</v>
      </c>
      <c r="P170" s="394">
        <v>-273.48986816799999</v>
      </c>
      <c r="Q170" s="393">
        <v>-5263312.5128931599</v>
      </c>
      <c r="S170" s="128"/>
      <c r="T170" s="129"/>
      <c r="U170" s="130"/>
    </row>
    <row r="171" spans="1:21" x14ac:dyDescent="0.25">
      <c r="A171" s="366">
        <v>531</v>
      </c>
      <c r="B171" s="38" t="s">
        <v>108</v>
      </c>
      <c r="C171" s="367">
        <v>5437</v>
      </c>
      <c r="D171" s="368">
        <v>21.25</v>
      </c>
      <c r="E171" s="14">
        <v>17707510.469999999</v>
      </c>
      <c r="F171" s="14">
        <v>83329461.035294116</v>
      </c>
      <c r="G171" s="349">
        <v>0</v>
      </c>
      <c r="H171" s="369">
        <v>16565896.853816468</v>
      </c>
      <c r="I171" s="14">
        <v>483760.40465208306</v>
      </c>
      <c r="J171" s="15">
        <v>0</v>
      </c>
      <c r="K171" s="15">
        <v>17049657.25846855</v>
      </c>
      <c r="L171" s="15">
        <v>3135.8575056958894</v>
      </c>
      <c r="M171" s="41">
        <v>754.92249430411084</v>
      </c>
      <c r="N171" s="370">
        <v>0</v>
      </c>
      <c r="O171" s="371">
        <v>0</v>
      </c>
      <c r="P171" s="394">
        <v>603.93799544328874</v>
      </c>
      <c r="Q171" s="393">
        <v>3283610.8812251608</v>
      </c>
      <c r="S171" s="128"/>
      <c r="T171" s="129"/>
      <c r="U171" s="130"/>
    </row>
    <row r="172" spans="1:21" x14ac:dyDescent="0.25">
      <c r="A172" s="366">
        <v>535</v>
      </c>
      <c r="B172" s="38" t="s">
        <v>109</v>
      </c>
      <c r="C172" s="367">
        <v>10737</v>
      </c>
      <c r="D172" s="368">
        <v>22</v>
      </c>
      <c r="E172" s="14">
        <v>29433484.129999999</v>
      </c>
      <c r="F172" s="14">
        <v>133788564.22727273</v>
      </c>
      <c r="G172" s="349">
        <v>0</v>
      </c>
      <c r="H172" s="369">
        <v>26597166.568381816</v>
      </c>
      <c r="I172" s="14">
        <v>1196408.6384493459</v>
      </c>
      <c r="J172" s="15">
        <v>0</v>
      </c>
      <c r="K172" s="15">
        <v>27793575.206831161</v>
      </c>
      <c r="L172" s="15">
        <v>2588.5792313338138</v>
      </c>
      <c r="M172" s="41">
        <v>1302.2007686661864</v>
      </c>
      <c r="N172" s="370">
        <v>0</v>
      </c>
      <c r="O172" s="371">
        <v>0</v>
      </c>
      <c r="P172" s="394">
        <v>1041.7606149329492</v>
      </c>
      <c r="Q172" s="393">
        <v>11185383.722535076</v>
      </c>
      <c r="S172" s="128"/>
      <c r="T172" s="129"/>
      <c r="U172" s="130"/>
    </row>
    <row r="173" spans="1:21" x14ac:dyDescent="0.25">
      <c r="A173" s="366">
        <v>536</v>
      </c>
      <c r="B173" s="38" t="s">
        <v>110</v>
      </c>
      <c r="C173" s="367">
        <v>33527</v>
      </c>
      <c r="D173" s="368">
        <v>20.5</v>
      </c>
      <c r="E173" s="14">
        <v>123116454.7</v>
      </c>
      <c r="F173" s="14">
        <v>600568071.70731711</v>
      </c>
      <c r="G173" s="349">
        <v>0</v>
      </c>
      <c r="H173" s="369">
        <v>119392932.65541463</v>
      </c>
      <c r="I173" s="14">
        <v>8816916.1338082086</v>
      </c>
      <c r="J173" s="15">
        <v>0</v>
      </c>
      <c r="K173" s="15">
        <v>128209848.78922284</v>
      </c>
      <c r="L173" s="15">
        <v>3824.0775729776847</v>
      </c>
      <c r="M173" s="41">
        <v>66.702427022315533</v>
      </c>
      <c r="N173" s="370">
        <v>0</v>
      </c>
      <c r="O173" s="371">
        <v>0</v>
      </c>
      <c r="P173" s="394">
        <v>53.36194161785243</v>
      </c>
      <c r="Q173" s="393">
        <v>1789065.8166217385</v>
      </c>
      <c r="S173" s="128"/>
      <c r="T173" s="129"/>
      <c r="U173" s="130"/>
    </row>
    <row r="174" spans="1:21" x14ac:dyDescent="0.25">
      <c r="A174" s="366">
        <v>538</v>
      </c>
      <c r="B174" s="38" t="s">
        <v>347</v>
      </c>
      <c r="C174" s="367">
        <v>4733</v>
      </c>
      <c r="D174" s="368">
        <v>21.5</v>
      </c>
      <c r="E174" s="14">
        <v>16834652.879999999</v>
      </c>
      <c r="F174" s="14">
        <v>78300711.069767445</v>
      </c>
      <c r="G174" s="349">
        <v>0</v>
      </c>
      <c r="H174" s="369">
        <v>15566181.360669766</v>
      </c>
      <c r="I174" s="14">
        <v>388792.90049764561</v>
      </c>
      <c r="J174" s="15">
        <v>0</v>
      </c>
      <c r="K174" s="15">
        <v>15954974.261167411</v>
      </c>
      <c r="L174" s="15">
        <v>3371.0066049371244</v>
      </c>
      <c r="M174" s="41">
        <v>519.77339506287581</v>
      </c>
      <c r="N174" s="370">
        <v>0</v>
      </c>
      <c r="O174" s="371">
        <v>0</v>
      </c>
      <c r="P174" s="394">
        <v>415.81871605030068</v>
      </c>
      <c r="Q174" s="393">
        <v>1968069.9830660732</v>
      </c>
      <c r="S174" s="128"/>
      <c r="T174" s="129"/>
      <c r="U174" s="130"/>
    </row>
    <row r="175" spans="1:21" x14ac:dyDescent="0.25">
      <c r="A175" s="366">
        <v>541</v>
      </c>
      <c r="B175" s="38" t="s">
        <v>111</v>
      </c>
      <c r="C175" s="367">
        <v>9784</v>
      </c>
      <c r="D175" s="368"/>
      <c r="E175" s="14">
        <v>24794995.469999999</v>
      </c>
      <c r="F175" s="14">
        <v>120359457.970964</v>
      </c>
      <c r="G175" s="349">
        <v>0</v>
      </c>
      <c r="H175" s="369">
        <v>23927460.24462764</v>
      </c>
      <c r="I175" s="14">
        <v>3103115.7895319811</v>
      </c>
      <c r="J175" s="15">
        <v>0</v>
      </c>
      <c r="K175" s="15">
        <v>27030576.034159619</v>
      </c>
      <c r="L175" s="15">
        <v>2762.7326281847527</v>
      </c>
      <c r="M175" s="41">
        <v>1128.0473718152475</v>
      </c>
      <c r="N175" s="370">
        <v>0</v>
      </c>
      <c r="O175" s="371">
        <v>0</v>
      </c>
      <c r="P175" s="394">
        <v>902.43789745219806</v>
      </c>
      <c r="Q175" s="393">
        <v>8829452.3886723053</v>
      </c>
      <c r="S175" s="128"/>
      <c r="T175" s="129"/>
      <c r="U175" s="130"/>
    </row>
    <row r="176" spans="1:21" x14ac:dyDescent="0.25">
      <c r="A176" s="366">
        <v>543</v>
      </c>
      <c r="B176" s="38" t="s">
        <v>112</v>
      </c>
      <c r="C176" s="367">
        <v>42665</v>
      </c>
      <c r="D176" s="368">
        <v>19.5</v>
      </c>
      <c r="E176" s="14">
        <v>174005555.11000001</v>
      </c>
      <c r="F176" s="14">
        <v>892336180.05128205</v>
      </c>
      <c r="G176" s="349">
        <v>0</v>
      </c>
      <c r="H176" s="369">
        <v>177396432.59419486</v>
      </c>
      <c r="I176" s="14">
        <v>8331484.5584316924</v>
      </c>
      <c r="J176" s="15">
        <v>0</v>
      </c>
      <c r="K176" s="15">
        <v>185727917.15262654</v>
      </c>
      <c r="L176" s="15">
        <v>4353.1681038937431</v>
      </c>
      <c r="M176" s="41">
        <v>-462.38810389374294</v>
      </c>
      <c r="N176" s="370">
        <v>6.1364045901538331</v>
      </c>
      <c r="O176" s="371">
        <v>0.36136404590153831</v>
      </c>
      <c r="P176" s="394">
        <v>-167.09043599978378</v>
      </c>
      <c r="Q176" s="393">
        <v>-7128913.4519307753</v>
      </c>
      <c r="S176" s="128"/>
      <c r="T176" s="129"/>
      <c r="U176" s="130"/>
    </row>
    <row r="177" spans="1:21" x14ac:dyDescent="0.25">
      <c r="A177" s="366">
        <v>545</v>
      </c>
      <c r="B177" s="38" t="s">
        <v>348</v>
      </c>
      <c r="C177" s="367">
        <v>9471</v>
      </c>
      <c r="D177" s="368">
        <v>21</v>
      </c>
      <c r="E177" s="14">
        <v>26391976.210000001</v>
      </c>
      <c r="F177" s="14">
        <v>125676077.19047619</v>
      </c>
      <c r="G177" s="349">
        <v>0</v>
      </c>
      <c r="H177" s="369">
        <v>24984404.145466663</v>
      </c>
      <c r="I177" s="14">
        <v>2514114.6053107502</v>
      </c>
      <c r="J177" s="15">
        <v>0</v>
      </c>
      <c r="K177" s="15">
        <v>27498518.750777412</v>
      </c>
      <c r="L177" s="15">
        <v>2903.4440661785884</v>
      </c>
      <c r="M177" s="41">
        <v>987.3359338214118</v>
      </c>
      <c r="N177" s="370">
        <v>0</v>
      </c>
      <c r="O177" s="371">
        <v>0</v>
      </c>
      <c r="P177" s="394">
        <v>789.86874705712944</v>
      </c>
      <c r="Q177" s="393">
        <v>7480846.9033780731</v>
      </c>
      <c r="S177" s="128"/>
      <c r="T177" s="129"/>
      <c r="U177" s="130"/>
    </row>
    <row r="178" spans="1:21" x14ac:dyDescent="0.25">
      <c r="A178" s="366">
        <v>560</v>
      </c>
      <c r="B178" s="38" t="s">
        <v>113</v>
      </c>
      <c r="C178" s="367">
        <v>16091</v>
      </c>
      <c r="D178" s="368">
        <v>20.75</v>
      </c>
      <c r="E178" s="14">
        <v>51038295.390000001</v>
      </c>
      <c r="F178" s="14">
        <v>245967688.62650603</v>
      </c>
      <c r="G178" s="349">
        <v>0</v>
      </c>
      <c r="H178" s="369">
        <v>48898376.498949394</v>
      </c>
      <c r="I178" s="14">
        <v>2227235.1936245915</v>
      </c>
      <c r="J178" s="15">
        <v>0</v>
      </c>
      <c r="K178" s="15">
        <v>51125611.692573987</v>
      </c>
      <c r="L178" s="15">
        <v>3177.2799510641967</v>
      </c>
      <c r="M178" s="41">
        <v>713.50004893580353</v>
      </c>
      <c r="N178" s="370">
        <v>0</v>
      </c>
      <c r="O178" s="371">
        <v>0</v>
      </c>
      <c r="P178" s="394">
        <v>570.8000391486429</v>
      </c>
      <c r="Q178" s="393">
        <v>9184743.4299408123</v>
      </c>
      <c r="S178" s="128"/>
      <c r="T178" s="129"/>
      <c r="U178" s="130"/>
    </row>
    <row r="179" spans="1:21" x14ac:dyDescent="0.25">
      <c r="A179" s="366">
        <v>561</v>
      </c>
      <c r="B179" s="38" t="s">
        <v>114</v>
      </c>
      <c r="C179" s="367">
        <v>1364</v>
      </c>
      <c r="D179" s="368">
        <v>21</v>
      </c>
      <c r="E179" s="14">
        <v>3898198.58</v>
      </c>
      <c r="F179" s="14">
        <v>18562850.380952381</v>
      </c>
      <c r="G179" s="349">
        <v>0</v>
      </c>
      <c r="H179" s="369">
        <v>3690294.655733333</v>
      </c>
      <c r="I179" s="14">
        <v>421104.73984080082</v>
      </c>
      <c r="J179" s="15">
        <v>0</v>
      </c>
      <c r="K179" s="15">
        <v>4111399.3955741338</v>
      </c>
      <c r="L179" s="15">
        <v>3014.2224307728252</v>
      </c>
      <c r="M179" s="41">
        <v>876.55756922717501</v>
      </c>
      <c r="N179" s="370">
        <v>0</v>
      </c>
      <c r="O179" s="371">
        <v>0</v>
      </c>
      <c r="P179" s="394">
        <v>701.24605538174001</v>
      </c>
      <c r="Q179" s="393">
        <v>956499.61954069335</v>
      </c>
      <c r="S179" s="128"/>
      <c r="T179" s="129"/>
      <c r="U179" s="130"/>
    </row>
    <row r="180" spans="1:21" x14ac:dyDescent="0.25">
      <c r="A180" s="366">
        <v>562</v>
      </c>
      <c r="B180" s="38" t="s">
        <v>115</v>
      </c>
      <c r="C180" s="367">
        <v>9221</v>
      </c>
      <c r="D180" s="368">
        <v>22</v>
      </c>
      <c r="E180" s="14">
        <v>29671748.5</v>
      </c>
      <c r="F180" s="14">
        <v>134871584.09090909</v>
      </c>
      <c r="G180" s="349">
        <v>0</v>
      </c>
      <c r="H180" s="369">
        <v>26812470.917272724</v>
      </c>
      <c r="I180" s="14">
        <v>1869554.4291809471</v>
      </c>
      <c r="J180" s="15">
        <v>0</v>
      </c>
      <c r="K180" s="15">
        <v>28682025.34645367</v>
      </c>
      <c r="L180" s="15">
        <v>3110.5113703994871</v>
      </c>
      <c r="M180" s="41">
        <v>780.26862960051312</v>
      </c>
      <c r="N180" s="370">
        <v>0</v>
      </c>
      <c r="O180" s="371">
        <v>0</v>
      </c>
      <c r="P180" s="394">
        <v>624.21490368041054</v>
      </c>
      <c r="Q180" s="393">
        <v>5755885.6268370654</v>
      </c>
      <c r="S180" s="128"/>
      <c r="T180" s="129"/>
      <c r="U180" s="130"/>
    </row>
    <row r="181" spans="1:21" x14ac:dyDescent="0.25">
      <c r="A181" s="366">
        <v>563</v>
      </c>
      <c r="B181" s="38" t="s">
        <v>116</v>
      </c>
      <c r="C181" s="367">
        <v>7430</v>
      </c>
      <c r="D181" s="368">
        <v>22</v>
      </c>
      <c r="E181" s="14">
        <v>22426929.440000001</v>
      </c>
      <c r="F181" s="14">
        <v>101940588.36363636</v>
      </c>
      <c r="G181" s="349">
        <v>0</v>
      </c>
      <c r="H181" s="369">
        <v>20265788.966690905</v>
      </c>
      <c r="I181" s="14">
        <v>1389537.6572986012</v>
      </c>
      <c r="J181" s="15">
        <v>0</v>
      </c>
      <c r="K181" s="15">
        <v>21655326.623989508</v>
      </c>
      <c r="L181" s="15">
        <v>2914.5796263781303</v>
      </c>
      <c r="M181" s="41">
        <v>976.20037362186986</v>
      </c>
      <c r="N181" s="370">
        <v>0</v>
      </c>
      <c r="O181" s="371">
        <v>0</v>
      </c>
      <c r="P181" s="394">
        <v>780.96029889749593</v>
      </c>
      <c r="Q181" s="393">
        <v>5802535.020808395</v>
      </c>
      <c r="S181" s="128"/>
      <c r="T181" s="129"/>
      <c r="U181" s="130"/>
    </row>
    <row r="182" spans="1:21" x14ac:dyDescent="0.25">
      <c r="A182" s="366">
        <v>564</v>
      </c>
      <c r="B182" s="38" t="s">
        <v>349</v>
      </c>
      <c r="C182" s="367">
        <v>203567</v>
      </c>
      <c r="D182" s="368">
        <v>20</v>
      </c>
      <c r="E182" s="14">
        <v>702795158.89999998</v>
      </c>
      <c r="F182" s="14">
        <v>3513975794.5</v>
      </c>
      <c r="G182" s="349">
        <v>0</v>
      </c>
      <c r="H182" s="369">
        <v>698578387.94659996</v>
      </c>
      <c r="I182" s="14">
        <v>43041217.432094492</v>
      </c>
      <c r="J182" s="15">
        <v>0</v>
      </c>
      <c r="K182" s="15">
        <v>741619605.37869442</v>
      </c>
      <c r="L182" s="15">
        <v>3643.1229294467885</v>
      </c>
      <c r="M182" s="41">
        <v>247.65707055321172</v>
      </c>
      <c r="N182" s="370">
        <v>0</v>
      </c>
      <c r="O182" s="371">
        <v>0</v>
      </c>
      <c r="P182" s="394">
        <v>198.12565644256938</v>
      </c>
      <c r="Q182" s="393">
        <v>40331845.50504452</v>
      </c>
      <c r="S182" s="128"/>
      <c r="T182" s="129"/>
      <c r="U182" s="130"/>
    </row>
    <row r="183" spans="1:21" x14ac:dyDescent="0.25">
      <c r="A183" s="366">
        <v>576</v>
      </c>
      <c r="B183" s="38" t="s">
        <v>117</v>
      </c>
      <c r="C183" s="367">
        <v>2963</v>
      </c>
      <c r="D183" s="368">
        <v>21</v>
      </c>
      <c r="E183" s="14">
        <v>8015469.5800000001</v>
      </c>
      <c r="F183" s="14">
        <v>38168902.761904761</v>
      </c>
      <c r="G183" s="349">
        <v>0</v>
      </c>
      <c r="H183" s="369">
        <v>7587977.8690666659</v>
      </c>
      <c r="I183" s="14">
        <v>1161849.8941098328</v>
      </c>
      <c r="J183" s="15">
        <v>0</v>
      </c>
      <c r="K183" s="15">
        <v>8749827.7631764989</v>
      </c>
      <c r="L183" s="15">
        <v>2953.0299571976034</v>
      </c>
      <c r="M183" s="41">
        <v>937.75004280239682</v>
      </c>
      <c r="N183" s="370">
        <v>0</v>
      </c>
      <c r="O183" s="371">
        <v>0</v>
      </c>
      <c r="P183" s="394">
        <v>750.20003424191748</v>
      </c>
      <c r="Q183" s="393">
        <v>2222842.7014588015</v>
      </c>
      <c r="S183" s="128"/>
      <c r="T183" s="129"/>
      <c r="U183" s="130"/>
    </row>
    <row r="184" spans="1:21" x14ac:dyDescent="0.25">
      <c r="A184" s="366">
        <v>577</v>
      </c>
      <c r="B184" s="38" t="s">
        <v>350</v>
      </c>
      <c r="C184" s="367">
        <v>10832</v>
      </c>
      <c r="D184" s="368">
        <v>20.75</v>
      </c>
      <c r="E184" s="14">
        <v>39816077.43</v>
      </c>
      <c r="F184" s="14">
        <v>191884710.50602409</v>
      </c>
      <c r="G184" s="349">
        <v>0</v>
      </c>
      <c r="H184" s="369">
        <v>38146680.448597588</v>
      </c>
      <c r="I184" s="14">
        <v>1235087.1015050451</v>
      </c>
      <c r="J184" s="15">
        <v>0</v>
      </c>
      <c r="K184" s="15">
        <v>39381767.550102636</v>
      </c>
      <c r="L184" s="15">
        <v>3635.6875507849554</v>
      </c>
      <c r="M184" s="41">
        <v>255.09244921504478</v>
      </c>
      <c r="N184" s="370">
        <v>0</v>
      </c>
      <c r="O184" s="371">
        <v>0</v>
      </c>
      <c r="P184" s="394">
        <v>204.07395937203583</v>
      </c>
      <c r="Q184" s="393">
        <v>2210529.1279178923</v>
      </c>
      <c r="S184" s="128"/>
      <c r="T184" s="129"/>
      <c r="U184" s="130"/>
    </row>
    <row r="185" spans="1:21" x14ac:dyDescent="0.25">
      <c r="A185" s="366">
        <v>578</v>
      </c>
      <c r="B185" s="38" t="s">
        <v>118</v>
      </c>
      <c r="C185" s="367">
        <v>3336</v>
      </c>
      <c r="D185" s="368">
        <v>22</v>
      </c>
      <c r="E185" s="14">
        <v>9309390.75</v>
      </c>
      <c r="F185" s="14">
        <v>42315412.5</v>
      </c>
      <c r="G185" s="349">
        <v>0</v>
      </c>
      <c r="H185" s="369">
        <v>8412304.004999999</v>
      </c>
      <c r="I185" s="14">
        <v>596540.31117858482</v>
      </c>
      <c r="J185" s="15">
        <v>0</v>
      </c>
      <c r="K185" s="15">
        <v>9008844.3161785845</v>
      </c>
      <c r="L185" s="15">
        <v>2700.4929005331487</v>
      </c>
      <c r="M185" s="41">
        <v>1190.2870994668515</v>
      </c>
      <c r="N185" s="370">
        <v>0</v>
      </c>
      <c r="O185" s="371">
        <v>0</v>
      </c>
      <c r="P185" s="394">
        <v>952.22967957348123</v>
      </c>
      <c r="Q185" s="393">
        <v>3176638.2110571335</v>
      </c>
      <c r="S185" s="128"/>
      <c r="T185" s="129"/>
      <c r="U185" s="130"/>
    </row>
    <row r="186" spans="1:21" x14ac:dyDescent="0.25">
      <c r="A186" s="366">
        <v>580</v>
      </c>
      <c r="B186" s="38" t="s">
        <v>119</v>
      </c>
      <c r="C186" s="367">
        <v>4842</v>
      </c>
      <c r="D186" s="368">
        <v>19.5</v>
      </c>
      <c r="E186" s="14">
        <v>12325086.26</v>
      </c>
      <c r="F186" s="14">
        <v>63205570.564102568</v>
      </c>
      <c r="G186" s="349">
        <v>0</v>
      </c>
      <c r="H186" s="369">
        <v>12565267.428143589</v>
      </c>
      <c r="I186" s="14">
        <v>1384435.2916471185</v>
      </c>
      <c r="J186" s="15">
        <v>0</v>
      </c>
      <c r="K186" s="15">
        <v>13949702.719790708</v>
      </c>
      <c r="L186" s="15">
        <v>2880.9794960327772</v>
      </c>
      <c r="M186" s="41">
        <v>1009.800503967223</v>
      </c>
      <c r="N186" s="370">
        <v>0</v>
      </c>
      <c r="O186" s="371">
        <v>0</v>
      </c>
      <c r="P186" s="394">
        <v>807.84040317377844</v>
      </c>
      <c r="Q186" s="393">
        <v>3911563.2321674353</v>
      </c>
      <c r="S186" s="128"/>
      <c r="T186" s="129"/>
      <c r="U186" s="130"/>
    </row>
    <row r="187" spans="1:21" x14ac:dyDescent="0.25">
      <c r="A187" s="366">
        <v>581</v>
      </c>
      <c r="B187" s="38" t="s">
        <v>120</v>
      </c>
      <c r="C187" s="367">
        <v>6469</v>
      </c>
      <c r="D187" s="368">
        <v>22</v>
      </c>
      <c r="E187" s="14">
        <v>19351783.789999999</v>
      </c>
      <c r="F187" s="14">
        <v>87962653.590909094</v>
      </c>
      <c r="G187" s="349">
        <v>0</v>
      </c>
      <c r="H187" s="369">
        <v>17486975.533872727</v>
      </c>
      <c r="I187" s="14">
        <v>2011487.7059014989</v>
      </c>
      <c r="J187" s="15">
        <v>0</v>
      </c>
      <c r="K187" s="15">
        <v>19498463.239774227</v>
      </c>
      <c r="L187" s="15">
        <v>3014.1386983728903</v>
      </c>
      <c r="M187" s="41">
        <v>876.6413016271099</v>
      </c>
      <c r="N187" s="370">
        <v>0</v>
      </c>
      <c r="O187" s="371">
        <v>0</v>
      </c>
      <c r="P187" s="394">
        <v>701.31304130168792</v>
      </c>
      <c r="Q187" s="393">
        <v>4536794.0641806191</v>
      </c>
      <c r="S187" s="128"/>
      <c r="T187" s="129"/>
      <c r="U187" s="130"/>
    </row>
    <row r="188" spans="1:21" x14ac:dyDescent="0.25">
      <c r="A188" s="366">
        <v>583</v>
      </c>
      <c r="B188" s="38" t="s">
        <v>121</v>
      </c>
      <c r="C188" s="367">
        <v>954</v>
      </c>
      <c r="D188" s="368">
        <v>22.25</v>
      </c>
      <c r="E188" s="14">
        <v>2899150</v>
      </c>
      <c r="F188" s="14">
        <v>13029887.640449438</v>
      </c>
      <c r="G188" s="349">
        <v>0</v>
      </c>
      <c r="H188" s="369">
        <v>2590341.6629213481</v>
      </c>
      <c r="I188" s="14">
        <v>341208.2362559145</v>
      </c>
      <c r="J188" s="15">
        <v>0</v>
      </c>
      <c r="K188" s="15">
        <v>2931549.8991772626</v>
      </c>
      <c r="L188" s="15">
        <v>3072.9034582570885</v>
      </c>
      <c r="M188" s="41">
        <v>817.87654174291174</v>
      </c>
      <c r="N188" s="370">
        <v>0</v>
      </c>
      <c r="O188" s="371">
        <v>0</v>
      </c>
      <c r="P188" s="394">
        <v>654.30123339432942</v>
      </c>
      <c r="Q188" s="393">
        <v>624203.37665819027</v>
      </c>
      <c r="S188" s="128"/>
      <c r="T188" s="129"/>
      <c r="U188" s="130"/>
    </row>
    <row r="189" spans="1:21" x14ac:dyDescent="0.25">
      <c r="A189" s="366">
        <v>584</v>
      </c>
      <c r="B189" s="38" t="s">
        <v>122</v>
      </c>
      <c r="C189" s="367">
        <v>2825</v>
      </c>
      <c r="D189" s="368">
        <v>21.5</v>
      </c>
      <c r="E189" s="14">
        <v>6386286.8200000003</v>
      </c>
      <c r="F189" s="14">
        <v>29703659.627906978</v>
      </c>
      <c r="G189" s="349">
        <v>0</v>
      </c>
      <c r="H189" s="369">
        <v>5905087.5340279061</v>
      </c>
      <c r="I189" s="14">
        <v>617484.16398904042</v>
      </c>
      <c r="J189" s="15">
        <v>0</v>
      </c>
      <c r="K189" s="15">
        <v>6522571.6980169462</v>
      </c>
      <c r="L189" s="15">
        <v>2308.8749373511314</v>
      </c>
      <c r="M189" s="41">
        <v>1581.9050626488688</v>
      </c>
      <c r="N189" s="370">
        <v>0</v>
      </c>
      <c r="O189" s="371">
        <v>0</v>
      </c>
      <c r="P189" s="394">
        <v>1265.5240501190951</v>
      </c>
      <c r="Q189" s="393">
        <v>3575105.4415864437</v>
      </c>
      <c r="S189" s="128"/>
      <c r="T189" s="129"/>
      <c r="U189" s="130"/>
    </row>
    <row r="190" spans="1:21" x14ac:dyDescent="0.25">
      <c r="A190" s="366">
        <v>588</v>
      </c>
      <c r="B190" s="38" t="s">
        <v>123</v>
      </c>
      <c r="C190" s="367">
        <v>1713</v>
      </c>
      <c r="D190" s="368">
        <v>21.5</v>
      </c>
      <c r="E190" s="14">
        <v>4289106.13</v>
      </c>
      <c r="F190" s="14">
        <v>19949330.837209303</v>
      </c>
      <c r="G190" s="349">
        <v>0</v>
      </c>
      <c r="H190" s="369">
        <v>3965926.9704372091</v>
      </c>
      <c r="I190" s="14">
        <v>812418.90311541059</v>
      </c>
      <c r="J190" s="15">
        <v>0</v>
      </c>
      <c r="K190" s="15">
        <v>4778345.8735526195</v>
      </c>
      <c r="L190" s="15">
        <v>2789.4605216302507</v>
      </c>
      <c r="M190" s="41">
        <v>1101.3194783697495</v>
      </c>
      <c r="N190" s="370">
        <v>0</v>
      </c>
      <c r="O190" s="371">
        <v>0</v>
      </c>
      <c r="P190" s="394">
        <v>881.05558269579967</v>
      </c>
      <c r="Q190" s="393">
        <v>1509248.2131579048</v>
      </c>
      <c r="S190" s="128"/>
      <c r="T190" s="129"/>
      <c r="U190" s="130"/>
    </row>
    <row r="191" spans="1:21" x14ac:dyDescent="0.25">
      <c r="A191" s="366">
        <v>592</v>
      </c>
      <c r="B191" s="38" t="s">
        <v>124</v>
      </c>
      <c r="C191" s="367">
        <v>3900</v>
      </c>
      <c r="D191" s="368">
        <v>21.75</v>
      </c>
      <c r="E191" s="14">
        <v>11349155.17</v>
      </c>
      <c r="F191" s="14">
        <v>52180023.770114943</v>
      </c>
      <c r="G191" s="349">
        <v>0</v>
      </c>
      <c r="H191" s="369">
        <v>10373388.72549885</v>
      </c>
      <c r="I191" s="14">
        <v>1136231.2603449661</v>
      </c>
      <c r="J191" s="15">
        <v>0</v>
      </c>
      <c r="K191" s="15">
        <v>11509619.985843815</v>
      </c>
      <c r="L191" s="15">
        <v>2951.1846117548243</v>
      </c>
      <c r="M191" s="41">
        <v>939.59538824517585</v>
      </c>
      <c r="N191" s="370">
        <v>0</v>
      </c>
      <c r="O191" s="371">
        <v>0</v>
      </c>
      <c r="P191" s="394">
        <v>751.67631059614075</v>
      </c>
      <c r="Q191" s="393">
        <v>2931537.6113249487</v>
      </c>
      <c r="S191" s="128"/>
      <c r="T191" s="129"/>
      <c r="U191" s="130"/>
    </row>
    <row r="192" spans="1:21" x14ac:dyDescent="0.25">
      <c r="A192" s="366">
        <v>593</v>
      </c>
      <c r="B192" s="38" t="s">
        <v>125</v>
      </c>
      <c r="C192" s="367">
        <v>17933</v>
      </c>
      <c r="D192" s="368">
        <v>22</v>
      </c>
      <c r="E192" s="14">
        <v>57821954.869999997</v>
      </c>
      <c r="F192" s="14">
        <v>262827067.59090909</v>
      </c>
      <c r="G192" s="349">
        <v>0</v>
      </c>
      <c r="H192" s="369">
        <v>52250021.037072718</v>
      </c>
      <c r="I192" s="14">
        <v>4350657.7913416708</v>
      </c>
      <c r="J192" s="15">
        <v>0</v>
      </c>
      <c r="K192" s="15">
        <v>56600678.828414388</v>
      </c>
      <c r="L192" s="15">
        <v>3156.2303478734393</v>
      </c>
      <c r="M192" s="41">
        <v>734.54965212656089</v>
      </c>
      <c r="N192" s="370">
        <v>0</v>
      </c>
      <c r="O192" s="371">
        <v>0</v>
      </c>
      <c r="P192" s="394">
        <v>587.63972170124873</v>
      </c>
      <c r="Q192" s="393">
        <v>10538143.129268494</v>
      </c>
      <c r="S192" s="128"/>
      <c r="T192" s="129"/>
      <c r="U192" s="130"/>
    </row>
    <row r="193" spans="1:21" x14ac:dyDescent="0.25">
      <c r="A193" s="366">
        <v>595</v>
      </c>
      <c r="B193" s="38" t="s">
        <v>126</v>
      </c>
      <c r="C193" s="367">
        <v>4498</v>
      </c>
      <c r="D193" s="368">
        <v>21.75</v>
      </c>
      <c r="E193" s="14">
        <v>10877599.33</v>
      </c>
      <c r="F193" s="14">
        <v>50011950.942528732</v>
      </c>
      <c r="G193" s="349">
        <v>0</v>
      </c>
      <c r="H193" s="369">
        <v>9942375.8473747112</v>
      </c>
      <c r="I193" s="14">
        <v>1455471.4714540977</v>
      </c>
      <c r="J193" s="15">
        <v>0</v>
      </c>
      <c r="K193" s="15">
        <v>11397847.318828808</v>
      </c>
      <c r="L193" s="15">
        <v>2533.981173594666</v>
      </c>
      <c r="M193" s="41">
        <v>1356.7988264053342</v>
      </c>
      <c r="N193" s="370">
        <v>0</v>
      </c>
      <c r="O193" s="371">
        <v>0</v>
      </c>
      <c r="P193" s="394">
        <v>1085.4390611242675</v>
      </c>
      <c r="Q193" s="393">
        <v>4882304.8969369549</v>
      </c>
      <c r="S193" s="128"/>
      <c r="T193" s="129"/>
      <c r="U193" s="130"/>
    </row>
    <row r="194" spans="1:21" x14ac:dyDescent="0.25">
      <c r="A194" s="366">
        <v>598</v>
      </c>
      <c r="B194" s="38" t="s">
        <v>351</v>
      </c>
      <c r="C194" s="367">
        <v>19278</v>
      </c>
      <c r="D194" s="368">
        <v>21.25</v>
      </c>
      <c r="E194" s="14">
        <v>68618676.540000007</v>
      </c>
      <c r="F194" s="14">
        <v>322911419.01176476</v>
      </c>
      <c r="G194" s="349">
        <v>0</v>
      </c>
      <c r="H194" s="369">
        <v>64194790.099538825</v>
      </c>
      <c r="I194" s="14">
        <v>6319608.4358969769</v>
      </c>
      <c r="J194" s="15">
        <v>0</v>
      </c>
      <c r="K194" s="15">
        <v>70514398.535435796</v>
      </c>
      <c r="L194" s="15">
        <v>3657.7652523828092</v>
      </c>
      <c r="M194" s="41">
        <v>233.01474761719101</v>
      </c>
      <c r="N194" s="370">
        <v>0</v>
      </c>
      <c r="O194" s="371">
        <v>0</v>
      </c>
      <c r="P194" s="394">
        <v>186.41179809375282</v>
      </c>
      <c r="Q194" s="393">
        <v>3593646.6436513667</v>
      </c>
      <c r="S194" s="128"/>
      <c r="T194" s="129"/>
      <c r="U194" s="130"/>
    </row>
    <row r="195" spans="1:21" x14ac:dyDescent="0.25">
      <c r="A195" s="366">
        <v>599</v>
      </c>
      <c r="B195" s="38" t="s">
        <v>127</v>
      </c>
      <c r="C195" s="367">
        <v>11016</v>
      </c>
      <c r="D195" s="368">
        <v>20.5</v>
      </c>
      <c r="E195" s="14">
        <v>31084593.41</v>
      </c>
      <c r="F195" s="14">
        <v>151632162.97560975</v>
      </c>
      <c r="G195" s="349">
        <v>0</v>
      </c>
      <c r="H195" s="369">
        <v>30144473.999551214</v>
      </c>
      <c r="I195" s="14">
        <v>2516207.5580561273</v>
      </c>
      <c r="J195" s="15">
        <v>0</v>
      </c>
      <c r="K195" s="15">
        <v>32660681.557607342</v>
      </c>
      <c r="L195" s="15">
        <v>2964.8403737842541</v>
      </c>
      <c r="M195" s="41">
        <v>925.9396262157461</v>
      </c>
      <c r="N195" s="370">
        <v>0</v>
      </c>
      <c r="O195" s="371">
        <v>0</v>
      </c>
      <c r="P195" s="394">
        <v>740.75170097259695</v>
      </c>
      <c r="Q195" s="393">
        <v>8160120.7379141282</v>
      </c>
      <c r="S195" s="128"/>
      <c r="T195" s="129"/>
      <c r="U195" s="130"/>
    </row>
    <row r="196" spans="1:21" x14ac:dyDescent="0.25">
      <c r="A196" s="366">
        <v>601</v>
      </c>
      <c r="B196" s="38" t="s">
        <v>128</v>
      </c>
      <c r="C196" s="367">
        <v>4053</v>
      </c>
      <c r="D196" s="368">
        <v>21</v>
      </c>
      <c r="E196" s="14">
        <v>9648230.9700000007</v>
      </c>
      <c r="F196" s="14">
        <v>45943957.000000007</v>
      </c>
      <c r="G196" s="349">
        <v>0</v>
      </c>
      <c r="H196" s="369">
        <v>9133658.6515999995</v>
      </c>
      <c r="I196" s="14">
        <v>1547426.4800307371</v>
      </c>
      <c r="J196" s="15">
        <v>0</v>
      </c>
      <c r="K196" s="15">
        <v>10681085.131630737</v>
      </c>
      <c r="L196" s="15">
        <v>2635.3528575452101</v>
      </c>
      <c r="M196" s="41">
        <v>1255.4271424547901</v>
      </c>
      <c r="N196" s="370">
        <v>0</v>
      </c>
      <c r="O196" s="371">
        <v>0</v>
      </c>
      <c r="P196" s="394">
        <v>1004.3417139638321</v>
      </c>
      <c r="Q196" s="393">
        <v>4070596.9666954116</v>
      </c>
      <c r="S196" s="128"/>
      <c r="T196" s="129"/>
      <c r="U196" s="130"/>
    </row>
    <row r="197" spans="1:21" x14ac:dyDescent="0.25">
      <c r="A197" s="366">
        <v>604</v>
      </c>
      <c r="B197" s="38" t="s">
        <v>352</v>
      </c>
      <c r="C197" s="367">
        <v>19368</v>
      </c>
      <c r="D197" s="368">
        <v>20</v>
      </c>
      <c r="E197" s="14">
        <v>81614622.170000002</v>
      </c>
      <c r="F197" s="14">
        <v>408073110.85000002</v>
      </c>
      <c r="G197" s="349">
        <v>0</v>
      </c>
      <c r="H197" s="369">
        <v>81124934.436979994</v>
      </c>
      <c r="I197" s="14">
        <v>3850853.7125343322</v>
      </c>
      <c r="J197" s="15">
        <v>0</v>
      </c>
      <c r="K197" s="15">
        <v>84975788.149514332</v>
      </c>
      <c r="L197" s="15">
        <v>4387.432267116601</v>
      </c>
      <c r="M197" s="41">
        <v>-496.6522671166008</v>
      </c>
      <c r="N197" s="370">
        <v>6.2078901174684251</v>
      </c>
      <c r="O197" s="371">
        <v>0.36207890117468422</v>
      </c>
      <c r="P197" s="394">
        <v>-179.82730714349458</v>
      </c>
      <c r="Q197" s="393">
        <v>-3482895.2847552029</v>
      </c>
      <c r="S197" s="128"/>
      <c r="T197" s="129"/>
      <c r="U197" s="130"/>
    </row>
    <row r="198" spans="1:21" x14ac:dyDescent="0.25">
      <c r="A198" s="366">
        <v>607</v>
      </c>
      <c r="B198" s="38" t="s">
        <v>129</v>
      </c>
      <c r="C198" s="367">
        <v>4307</v>
      </c>
      <c r="D198" s="368">
        <v>20.25</v>
      </c>
      <c r="E198" s="14">
        <v>9554741.1500000004</v>
      </c>
      <c r="F198" s="14">
        <v>47183906.913580246</v>
      </c>
      <c r="G198" s="349">
        <v>0</v>
      </c>
      <c r="H198" s="369">
        <v>9380160.6944197509</v>
      </c>
      <c r="I198" s="14">
        <v>1123276.4232252978</v>
      </c>
      <c r="J198" s="15">
        <v>0</v>
      </c>
      <c r="K198" s="15">
        <v>10503437.117645049</v>
      </c>
      <c r="L198" s="15">
        <v>2438.6898346053054</v>
      </c>
      <c r="M198" s="41">
        <v>1452.0901653946948</v>
      </c>
      <c r="N198" s="370">
        <v>0</v>
      </c>
      <c r="O198" s="371">
        <v>0</v>
      </c>
      <c r="P198" s="394">
        <v>1161.672132315756</v>
      </c>
      <c r="Q198" s="393">
        <v>5003321.8738839608</v>
      </c>
      <c r="S198" s="128"/>
      <c r="T198" s="129"/>
      <c r="U198" s="130"/>
    </row>
    <row r="199" spans="1:21" x14ac:dyDescent="0.25">
      <c r="A199" s="366">
        <v>608</v>
      </c>
      <c r="B199" s="38" t="s">
        <v>353</v>
      </c>
      <c r="C199" s="367">
        <v>2146</v>
      </c>
      <c r="D199" s="368">
        <v>21.5</v>
      </c>
      <c r="E199" s="14">
        <v>5783157.7699999996</v>
      </c>
      <c r="F199" s="14">
        <v>26898408.232558139</v>
      </c>
      <c r="G199" s="349">
        <v>0</v>
      </c>
      <c r="H199" s="369">
        <v>5347403.556632557</v>
      </c>
      <c r="I199" s="14">
        <v>560943.97581420187</v>
      </c>
      <c r="J199" s="15">
        <v>0</v>
      </c>
      <c r="K199" s="15">
        <v>5908347.5324467588</v>
      </c>
      <c r="L199" s="15">
        <v>2753.1908352501205</v>
      </c>
      <c r="M199" s="41">
        <v>1137.5891647498797</v>
      </c>
      <c r="N199" s="370">
        <v>0</v>
      </c>
      <c r="O199" s="371">
        <v>0</v>
      </c>
      <c r="P199" s="394">
        <v>910.07133179990387</v>
      </c>
      <c r="Q199" s="393">
        <v>1953013.0780425938</v>
      </c>
      <c r="S199" s="128"/>
      <c r="T199" s="129"/>
      <c r="U199" s="130"/>
    </row>
    <row r="200" spans="1:21" x14ac:dyDescent="0.25">
      <c r="A200" s="366">
        <v>609</v>
      </c>
      <c r="B200" s="38" t="s">
        <v>354</v>
      </c>
      <c r="C200" s="367">
        <v>84403</v>
      </c>
      <c r="D200" s="368">
        <v>20.25</v>
      </c>
      <c r="E200" s="14">
        <v>278586102.02999997</v>
      </c>
      <c r="F200" s="14">
        <v>1375733837.185185</v>
      </c>
      <c r="G200" s="349">
        <v>0</v>
      </c>
      <c r="H200" s="369">
        <v>273495886.83241475</v>
      </c>
      <c r="I200" s="14">
        <v>16364525.878325257</v>
      </c>
      <c r="J200" s="15">
        <v>0</v>
      </c>
      <c r="K200" s="15">
        <v>289860412.71074003</v>
      </c>
      <c r="L200" s="15">
        <v>3434.2430092619934</v>
      </c>
      <c r="M200" s="41">
        <v>456.53699073800681</v>
      </c>
      <c r="N200" s="370">
        <v>0</v>
      </c>
      <c r="O200" s="371">
        <v>0</v>
      </c>
      <c r="P200" s="394">
        <v>365.22959259040545</v>
      </c>
      <c r="Q200" s="393">
        <v>30826473.303407989</v>
      </c>
      <c r="S200" s="128"/>
      <c r="T200" s="129"/>
      <c r="U200" s="130"/>
    </row>
    <row r="201" spans="1:21" x14ac:dyDescent="0.25">
      <c r="A201" s="366">
        <v>611</v>
      </c>
      <c r="B201" s="38" t="s">
        <v>355</v>
      </c>
      <c r="C201" s="367">
        <v>5068</v>
      </c>
      <c r="D201" s="368">
        <v>20.5</v>
      </c>
      <c r="E201" s="14">
        <v>18830119.48</v>
      </c>
      <c r="F201" s="14">
        <v>91854241.365853652</v>
      </c>
      <c r="G201" s="349">
        <v>0</v>
      </c>
      <c r="H201" s="369">
        <v>18260623.183531705</v>
      </c>
      <c r="I201" s="14">
        <v>571094.30702848139</v>
      </c>
      <c r="J201" s="15">
        <v>0</v>
      </c>
      <c r="K201" s="15">
        <v>18831717.490560185</v>
      </c>
      <c r="L201" s="15">
        <v>3715.8085024783318</v>
      </c>
      <c r="M201" s="41">
        <v>174.97149752166843</v>
      </c>
      <c r="N201" s="370">
        <v>0</v>
      </c>
      <c r="O201" s="371">
        <v>0</v>
      </c>
      <c r="P201" s="394">
        <v>139.97719801733476</v>
      </c>
      <c r="Q201" s="393">
        <v>709404.43955185253</v>
      </c>
      <c r="S201" s="128"/>
      <c r="T201" s="129"/>
      <c r="U201" s="130"/>
    </row>
    <row r="202" spans="1:21" x14ac:dyDescent="0.25">
      <c r="A202" s="366">
        <v>614</v>
      </c>
      <c r="B202" s="38" t="s">
        <v>130</v>
      </c>
      <c r="C202" s="367">
        <v>3237</v>
      </c>
      <c r="D202" s="368">
        <v>21.75</v>
      </c>
      <c r="E202" s="14">
        <v>8160639.1500000004</v>
      </c>
      <c r="F202" s="14">
        <v>37520180</v>
      </c>
      <c r="G202" s="349">
        <v>0</v>
      </c>
      <c r="H202" s="369">
        <v>7459011.7839999991</v>
      </c>
      <c r="I202" s="14">
        <v>685613.74705753033</v>
      </c>
      <c r="J202" s="15">
        <v>0</v>
      </c>
      <c r="K202" s="15">
        <v>8144625.5310575292</v>
      </c>
      <c r="L202" s="15">
        <v>2516.1030370891349</v>
      </c>
      <c r="M202" s="41">
        <v>1374.6769629108653</v>
      </c>
      <c r="N202" s="370">
        <v>0</v>
      </c>
      <c r="O202" s="371">
        <v>0</v>
      </c>
      <c r="P202" s="394">
        <v>1099.7415703286922</v>
      </c>
      <c r="Q202" s="393">
        <v>3559863.4631539765</v>
      </c>
      <c r="S202" s="128"/>
      <c r="T202" s="129"/>
      <c r="U202" s="130"/>
    </row>
    <row r="203" spans="1:21" x14ac:dyDescent="0.25">
      <c r="A203" s="366">
        <v>615</v>
      </c>
      <c r="B203" s="38" t="s">
        <v>131</v>
      </c>
      <c r="C203" s="367">
        <v>7990</v>
      </c>
      <c r="D203" s="368">
        <v>20.5</v>
      </c>
      <c r="E203" s="14">
        <v>18220590.690000001</v>
      </c>
      <c r="F203" s="14">
        <v>88880930.195121959</v>
      </c>
      <c r="G203" s="349">
        <v>0</v>
      </c>
      <c r="H203" s="369">
        <v>17669528.922790244</v>
      </c>
      <c r="I203" s="14">
        <v>2446402.452256111</v>
      </c>
      <c r="J203" s="15">
        <v>0</v>
      </c>
      <c r="K203" s="15">
        <v>20115931.375046354</v>
      </c>
      <c r="L203" s="15">
        <v>2517.6384699682544</v>
      </c>
      <c r="M203" s="41">
        <v>1373.1415300317458</v>
      </c>
      <c r="N203" s="370">
        <v>0</v>
      </c>
      <c r="O203" s="371">
        <v>0</v>
      </c>
      <c r="P203" s="394">
        <v>1098.5132240253968</v>
      </c>
      <c r="Q203" s="393">
        <v>8777120.6599629205</v>
      </c>
      <c r="S203" s="128"/>
      <c r="T203" s="129"/>
      <c r="U203" s="130"/>
    </row>
    <row r="204" spans="1:21" x14ac:dyDescent="0.25">
      <c r="A204" s="366">
        <v>616</v>
      </c>
      <c r="B204" s="38" t="s">
        <v>132</v>
      </c>
      <c r="C204" s="367">
        <v>1899</v>
      </c>
      <c r="D204" s="368">
        <v>21.5</v>
      </c>
      <c r="E204" s="14">
        <v>6215896.6200000001</v>
      </c>
      <c r="F204" s="14">
        <v>28911147.069767442</v>
      </c>
      <c r="G204" s="349">
        <v>0</v>
      </c>
      <c r="H204" s="369">
        <v>5747536.037469767</v>
      </c>
      <c r="I204" s="14">
        <v>256653.27174322269</v>
      </c>
      <c r="J204" s="15">
        <v>0</v>
      </c>
      <c r="K204" s="15">
        <v>6004189.3092129901</v>
      </c>
      <c r="L204" s="15">
        <v>3161.7637225976778</v>
      </c>
      <c r="M204" s="41">
        <v>729.01627740232243</v>
      </c>
      <c r="N204" s="370">
        <v>0</v>
      </c>
      <c r="O204" s="371">
        <v>0</v>
      </c>
      <c r="P204" s="394">
        <v>583.21302192185794</v>
      </c>
      <c r="Q204" s="393">
        <v>1107521.5286296082</v>
      </c>
      <c r="S204" s="128"/>
      <c r="T204" s="129"/>
      <c r="U204" s="130"/>
    </row>
    <row r="205" spans="1:21" x14ac:dyDescent="0.25">
      <c r="A205" s="366">
        <v>619</v>
      </c>
      <c r="B205" s="38" t="s">
        <v>133</v>
      </c>
      <c r="C205" s="367">
        <v>2896</v>
      </c>
      <c r="D205" s="368">
        <v>22</v>
      </c>
      <c r="E205" s="14">
        <v>7950066.1500000004</v>
      </c>
      <c r="F205" s="14">
        <v>36136664.31818182</v>
      </c>
      <c r="G205" s="349">
        <v>0</v>
      </c>
      <c r="H205" s="369">
        <v>7183968.8664545454</v>
      </c>
      <c r="I205" s="14">
        <v>470607.00720871112</v>
      </c>
      <c r="J205" s="15">
        <v>0</v>
      </c>
      <c r="K205" s="15">
        <v>7654575.8736632569</v>
      </c>
      <c r="L205" s="15">
        <v>2643.1546525080307</v>
      </c>
      <c r="M205" s="41">
        <v>1247.6253474919695</v>
      </c>
      <c r="N205" s="370">
        <v>0</v>
      </c>
      <c r="O205" s="371">
        <v>0</v>
      </c>
      <c r="P205" s="394">
        <v>998.10027799357567</v>
      </c>
      <c r="Q205" s="393">
        <v>2890498.405069395</v>
      </c>
      <c r="S205" s="128"/>
      <c r="T205" s="129"/>
      <c r="U205" s="130"/>
    </row>
    <row r="206" spans="1:21" x14ac:dyDescent="0.25">
      <c r="A206" s="366">
        <v>620</v>
      </c>
      <c r="B206" s="38" t="s">
        <v>134</v>
      </c>
      <c r="C206" s="367">
        <v>2597</v>
      </c>
      <c r="D206" s="368">
        <v>21.5</v>
      </c>
      <c r="E206" s="14">
        <v>6434815.5899999999</v>
      </c>
      <c r="F206" s="14">
        <v>29929374.837209303</v>
      </c>
      <c r="G206" s="349">
        <v>0</v>
      </c>
      <c r="H206" s="369">
        <v>5949959.7176372083</v>
      </c>
      <c r="I206" s="14">
        <v>1159625.655817094</v>
      </c>
      <c r="J206" s="15">
        <v>0</v>
      </c>
      <c r="K206" s="15">
        <v>7109585.3734543025</v>
      </c>
      <c r="L206" s="15">
        <v>2737.6146990582606</v>
      </c>
      <c r="M206" s="41">
        <v>1153.1653009417396</v>
      </c>
      <c r="N206" s="370">
        <v>0</v>
      </c>
      <c r="O206" s="371">
        <v>0</v>
      </c>
      <c r="P206" s="394">
        <v>922.53224075339176</v>
      </c>
      <c r="Q206" s="393">
        <v>2395816.2292365585</v>
      </c>
      <c r="S206" s="128"/>
      <c r="T206" s="129"/>
      <c r="U206" s="130"/>
    </row>
    <row r="207" spans="1:21" x14ac:dyDescent="0.25">
      <c r="A207" s="366">
        <v>623</v>
      </c>
      <c r="B207" s="38" t="s">
        <v>135</v>
      </c>
      <c r="C207" s="367">
        <v>2197</v>
      </c>
      <c r="D207" s="368">
        <v>20</v>
      </c>
      <c r="E207" s="14">
        <v>6000403.3399999999</v>
      </c>
      <c r="F207" s="14">
        <v>30002016.699999999</v>
      </c>
      <c r="G207" s="349">
        <v>0</v>
      </c>
      <c r="H207" s="369">
        <v>5964400.9199599987</v>
      </c>
      <c r="I207" s="14">
        <v>1468649.5302710074</v>
      </c>
      <c r="J207" s="15">
        <v>0</v>
      </c>
      <c r="K207" s="15">
        <v>7433050.4502310064</v>
      </c>
      <c r="L207" s="15">
        <v>3383.2728494451553</v>
      </c>
      <c r="M207" s="41">
        <v>507.50715055484488</v>
      </c>
      <c r="N207" s="370">
        <v>0</v>
      </c>
      <c r="O207" s="371">
        <v>0</v>
      </c>
      <c r="P207" s="394">
        <v>406.00572044387593</v>
      </c>
      <c r="Q207" s="393">
        <v>891994.56781519542</v>
      </c>
      <c r="S207" s="128"/>
      <c r="T207" s="129"/>
      <c r="U207" s="130"/>
    </row>
    <row r="208" spans="1:21" x14ac:dyDescent="0.25">
      <c r="A208" s="366">
        <v>624</v>
      </c>
      <c r="B208" s="38" t="s">
        <v>356</v>
      </c>
      <c r="C208" s="367">
        <v>5187</v>
      </c>
      <c r="D208" s="368">
        <v>20.25</v>
      </c>
      <c r="E208" s="14">
        <v>18515544.02</v>
      </c>
      <c r="F208" s="14">
        <v>91434785.283950612</v>
      </c>
      <c r="G208" s="349">
        <v>0</v>
      </c>
      <c r="H208" s="369">
        <v>18177235.314449381</v>
      </c>
      <c r="I208" s="14">
        <v>809960.38177406415</v>
      </c>
      <c r="J208" s="15">
        <v>0</v>
      </c>
      <c r="K208" s="15">
        <v>18987195.696223445</v>
      </c>
      <c r="L208" s="15">
        <v>3660.535125549151</v>
      </c>
      <c r="M208" s="41">
        <v>230.24487445084924</v>
      </c>
      <c r="N208" s="370">
        <v>0</v>
      </c>
      <c r="O208" s="371">
        <v>0</v>
      </c>
      <c r="P208" s="394">
        <v>184.19589956067941</v>
      </c>
      <c r="Q208" s="393">
        <v>955424.1310212441</v>
      </c>
      <c r="S208" s="128"/>
      <c r="T208" s="129"/>
      <c r="U208" s="130"/>
    </row>
    <row r="209" spans="1:21" x14ac:dyDescent="0.25">
      <c r="A209" s="366">
        <v>625</v>
      </c>
      <c r="B209" s="38" t="s">
        <v>136</v>
      </c>
      <c r="C209" s="367">
        <v>3146</v>
      </c>
      <c r="D209" s="368">
        <v>20.75</v>
      </c>
      <c r="E209" s="14">
        <v>9398386.9900000002</v>
      </c>
      <c r="F209" s="14">
        <v>45293431.277108431</v>
      </c>
      <c r="G209" s="349">
        <v>0</v>
      </c>
      <c r="H209" s="369">
        <v>9004334.1378891543</v>
      </c>
      <c r="I209" s="14">
        <v>482320.25297093741</v>
      </c>
      <c r="J209" s="15">
        <v>0</v>
      </c>
      <c r="K209" s="15">
        <v>9486654.3908600919</v>
      </c>
      <c r="L209" s="15">
        <v>3015.4654770693237</v>
      </c>
      <c r="M209" s="41">
        <v>875.3145229306765</v>
      </c>
      <c r="N209" s="370">
        <v>0</v>
      </c>
      <c r="O209" s="371">
        <v>0</v>
      </c>
      <c r="P209" s="394">
        <v>700.25161834454127</v>
      </c>
      <c r="Q209" s="393">
        <v>2202991.591311927</v>
      </c>
      <c r="S209" s="128"/>
      <c r="T209" s="129"/>
      <c r="U209" s="130"/>
    </row>
    <row r="210" spans="1:21" x14ac:dyDescent="0.25">
      <c r="A210" s="366">
        <v>626</v>
      </c>
      <c r="B210" s="38" t="s">
        <v>137</v>
      </c>
      <c r="C210" s="367">
        <v>5248</v>
      </c>
      <c r="D210" s="368">
        <v>20.75</v>
      </c>
      <c r="E210" s="14">
        <v>14878363.470000001</v>
      </c>
      <c r="F210" s="14">
        <v>71702956.481927708</v>
      </c>
      <c r="G210" s="349">
        <v>0</v>
      </c>
      <c r="H210" s="369">
        <v>14254547.748607226</v>
      </c>
      <c r="I210" s="14">
        <v>3862856.9107692544</v>
      </c>
      <c r="J210" s="15">
        <v>0</v>
      </c>
      <c r="K210" s="15">
        <v>18117404.65937648</v>
      </c>
      <c r="L210" s="15">
        <v>3452.2493634482621</v>
      </c>
      <c r="M210" s="41">
        <v>438.5306365517381</v>
      </c>
      <c r="N210" s="370">
        <v>0</v>
      </c>
      <c r="O210" s="371">
        <v>0</v>
      </c>
      <c r="P210" s="394">
        <v>350.8245092413905</v>
      </c>
      <c r="Q210" s="393">
        <v>1841127.0244988173</v>
      </c>
      <c r="S210" s="128"/>
      <c r="T210" s="129"/>
      <c r="U210" s="130"/>
    </row>
    <row r="211" spans="1:21" x14ac:dyDescent="0.25">
      <c r="A211" s="366">
        <v>630</v>
      </c>
      <c r="B211" s="38" t="s">
        <v>138</v>
      </c>
      <c r="C211" s="367">
        <v>1557</v>
      </c>
      <c r="D211" s="368">
        <v>19.75</v>
      </c>
      <c r="E211" s="14">
        <v>3776907.61</v>
      </c>
      <c r="F211" s="14">
        <v>19123582.835443038</v>
      </c>
      <c r="G211" s="349">
        <v>0</v>
      </c>
      <c r="H211" s="369">
        <v>3801768.2676860755</v>
      </c>
      <c r="I211" s="14">
        <v>570848.78129487881</v>
      </c>
      <c r="J211" s="15">
        <v>0</v>
      </c>
      <c r="K211" s="15">
        <v>4372617.0489809541</v>
      </c>
      <c r="L211" s="15">
        <v>2808.3603397437087</v>
      </c>
      <c r="M211" s="41">
        <v>1082.4196602562915</v>
      </c>
      <c r="N211" s="370">
        <v>0</v>
      </c>
      <c r="O211" s="371">
        <v>0</v>
      </c>
      <c r="P211" s="394">
        <v>865.93572820503323</v>
      </c>
      <c r="Q211" s="393">
        <v>1348261.9288152368</v>
      </c>
      <c r="S211" s="128"/>
      <c r="T211" s="129"/>
      <c r="U211" s="130"/>
    </row>
    <row r="212" spans="1:21" x14ac:dyDescent="0.25">
      <c r="A212" s="366">
        <v>631</v>
      </c>
      <c r="B212" s="38" t="s">
        <v>139</v>
      </c>
      <c r="C212" s="367">
        <v>2028</v>
      </c>
      <c r="D212" s="368">
        <v>21.75</v>
      </c>
      <c r="E212" s="14">
        <v>7382830.8099999996</v>
      </c>
      <c r="F212" s="14">
        <v>33944049.701149426</v>
      </c>
      <c r="G212" s="349">
        <v>0</v>
      </c>
      <c r="H212" s="369">
        <v>6748077.0805885056</v>
      </c>
      <c r="I212" s="14">
        <v>305331.92176842794</v>
      </c>
      <c r="J212" s="15">
        <v>0</v>
      </c>
      <c r="K212" s="15">
        <v>7053409.0023569334</v>
      </c>
      <c r="L212" s="15">
        <v>3478.0123285783698</v>
      </c>
      <c r="M212" s="41">
        <v>412.76767142163044</v>
      </c>
      <c r="N212" s="370">
        <v>0</v>
      </c>
      <c r="O212" s="371">
        <v>0</v>
      </c>
      <c r="P212" s="394">
        <v>330.21413713730436</v>
      </c>
      <c r="Q212" s="393">
        <v>669674.27011445328</v>
      </c>
      <c r="S212" s="128"/>
      <c r="T212" s="129"/>
      <c r="U212" s="130"/>
    </row>
    <row r="213" spans="1:21" x14ac:dyDescent="0.25">
      <c r="A213" s="366">
        <v>635</v>
      </c>
      <c r="B213" s="38" t="s">
        <v>140</v>
      </c>
      <c r="C213" s="367">
        <v>6499</v>
      </c>
      <c r="D213" s="368">
        <v>21.5</v>
      </c>
      <c r="E213" s="14">
        <v>20102182.829999998</v>
      </c>
      <c r="F213" s="14">
        <v>93498524.790697664</v>
      </c>
      <c r="G213" s="349">
        <v>0</v>
      </c>
      <c r="H213" s="369">
        <v>18587506.728390694</v>
      </c>
      <c r="I213" s="14">
        <v>1159354.924709067</v>
      </c>
      <c r="J213" s="15">
        <v>0</v>
      </c>
      <c r="K213" s="15">
        <v>19746861.65309976</v>
      </c>
      <c r="L213" s="15">
        <v>3038.4461691182892</v>
      </c>
      <c r="M213" s="41">
        <v>852.33383088171104</v>
      </c>
      <c r="N213" s="370">
        <v>0</v>
      </c>
      <c r="O213" s="371">
        <v>0</v>
      </c>
      <c r="P213" s="394">
        <v>681.86706470536888</v>
      </c>
      <c r="Q213" s="393">
        <v>4431454.0535201924</v>
      </c>
      <c r="S213" s="128"/>
      <c r="T213" s="129"/>
      <c r="U213" s="130"/>
    </row>
    <row r="214" spans="1:21" x14ac:dyDescent="0.25">
      <c r="A214" s="366">
        <v>636</v>
      </c>
      <c r="B214" s="38" t="s">
        <v>141</v>
      </c>
      <c r="C214" s="367">
        <v>8333</v>
      </c>
      <c r="D214" s="368">
        <v>21.25</v>
      </c>
      <c r="E214" s="14">
        <v>24260591.41</v>
      </c>
      <c r="F214" s="14">
        <v>114167488.98823529</v>
      </c>
      <c r="G214" s="349">
        <v>0</v>
      </c>
      <c r="H214" s="369">
        <v>22696496.810861174</v>
      </c>
      <c r="I214" s="14">
        <v>1796208.9656092501</v>
      </c>
      <c r="J214" s="15">
        <v>0</v>
      </c>
      <c r="K214" s="15">
        <v>24492705.776470423</v>
      </c>
      <c r="L214" s="15">
        <v>2939.2422628669656</v>
      </c>
      <c r="M214" s="41">
        <v>951.53773713303463</v>
      </c>
      <c r="N214" s="370">
        <v>0</v>
      </c>
      <c r="O214" s="371">
        <v>0</v>
      </c>
      <c r="P214" s="394">
        <v>761.23018970642772</v>
      </c>
      <c r="Q214" s="393">
        <v>6343331.1708236625</v>
      </c>
      <c r="S214" s="128"/>
      <c r="T214" s="129"/>
      <c r="U214" s="130"/>
    </row>
    <row r="215" spans="1:21" x14ac:dyDescent="0.25">
      <c r="A215" s="366">
        <v>638</v>
      </c>
      <c r="B215" s="38" t="s">
        <v>357</v>
      </c>
      <c r="C215" s="367">
        <v>50262</v>
      </c>
      <c r="D215" s="368">
        <v>19.75</v>
      </c>
      <c r="E215" s="14">
        <v>198837976.88</v>
      </c>
      <c r="F215" s="14">
        <v>1006774566.4810127</v>
      </c>
      <c r="G215" s="349">
        <v>0</v>
      </c>
      <c r="H215" s="369">
        <v>200146783.81642529</v>
      </c>
      <c r="I215" s="14">
        <v>32445887.871021606</v>
      </c>
      <c r="J215" s="15">
        <v>0</v>
      </c>
      <c r="K215" s="15">
        <v>232592671.68744689</v>
      </c>
      <c r="L215" s="15">
        <v>4627.604784677229</v>
      </c>
      <c r="M215" s="41">
        <v>-736.82478467722876</v>
      </c>
      <c r="N215" s="370">
        <v>6.6023501226451975</v>
      </c>
      <c r="O215" s="371">
        <v>0.366023501226452</v>
      </c>
      <c r="P215" s="394">
        <v>-269.69518747798588</v>
      </c>
      <c r="Q215" s="393">
        <v>-13555419.513018526</v>
      </c>
      <c r="S215" s="128"/>
      <c r="T215" s="129"/>
      <c r="U215" s="130"/>
    </row>
    <row r="216" spans="1:21" x14ac:dyDescent="0.25">
      <c r="A216" s="366">
        <v>678</v>
      </c>
      <c r="B216" s="38" t="s">
        <v>358</v>
      </c>
      <c r="C216" s="367">
        <v>24811</v>
      </c>
      <c r="D216" s="368">
        <v>21</v>
      </c>
      <c r="E216" s="14">
        <v>84306816.680000007</v>
      </c>
      <c r="F216" s="14">
        <v>401461031.80952388</v>
      </c>
      <c r="G216" s="349">
        <v>0</v>
      </c>
      <c r="H216" s="369">
        <v>79810453.123733342</v>
      </c>
      <c r="I216" s="14">
        <v>3922404.3358466513</v>
      </c>
      <c r="J216" s="15">
        <v>0</v>
      </c>
      <c r="K216" s="15">
        <v>83732857.459579989</v>
      </c>
      <c r="L216" s="15">
        <v>3374.8279980484458</v>
      </c>
      <c r="M216" s="41">
        <v>515.95200195155439</v>
      </c>
      <c r="N216" s="370">
        <v>0</v>
      </c>
      <c r="O216" s="371">
        <v>0</v>
      </c>
      <c r="P216" s="394">
        <v>412.76160156124354</v>
      </c>
      <c r="Q216" s="393">
        <v>10241028.096336013</v>
      </c>
      <c r="S216" s="128"/>
      <c r="T216" s="129"/>
      <c r="U216" s="130"/>
    </row>
    <row r="217" spans="1:21" x14ac:dyDescent="0.25">
      <c r="A217" s="366">
        <v>680</v>
      </c>
      <c r="B217" s="38" t="s">
        <v>359</v>
      </c>
      <c r="C217" s="367">
        <v>24178</v>
      </c>
      <c r="D217" s="368">
        <v>19.75</v>
      </c>
      <c r="E217" s="14">
        <v>88375945.290000007</v>
      </c>
      <c r="F217" s="14">
        <v>447473140.70886075</v>
      </c>
      <c r="G217" s="349">
        <v>0</v>
      </c>
      <c r="H217" s="369">
        <v>88957660.372921512</v>
      </c>
      <c r="I217" s="14">
        <v>5114702.1409276305</v>
      </c>
      <c r="J217" s="15">
        <v>0</v>
      </c>
      <c r="K217" s="15">
        <v>94072362.513849139</v>
      </c>
      <c r="L217" s="15">
        <v>3890.8248206571734</v>
      </c>
      <c r="M217" s="41">
        <v>-4.4820657173204381E-2</v>
      </c>
      <c r="N217" s="370">
        <v>-3.1050861482178673</v>
      </c>
      <c r="O217" s="371">
        <v>0.26894913851782132</v>
      </c>
      <c r="P217" s="394">
        <v>-1.2054477134535927E-2</v>
      </c>
      <c r="Q217" s="393">
        <v>-291.45314815880965</v>
      </c>
      <c r="S217" s="128"/>
      <c r="T217" s="129"/>
      <c r="U217" s="130"/>
    </row>
    <row r="218" spans="1:21" x14ac:dyDescent="0.25">
      <c r="A218" s="366">
        <v>681</v>
      </c>
      <c r="B218" s="38" t="s">
        <v>142</v>
      </c>
      <c r="C218" s="367">
        <v>3514</v>
      </c>
      <c r="D218" s="368">
        <v>21.5</v>
      </c>
      <c r="E218" s="14">
        <v>9328486.3699999992</v>
      </c>
      <c r="F218" s="14">
        <v>43388308.697674416</v>
      </c>
      <c r="G218" s="349">
        <v>0</v>
      </c>
      <c r="H218" s="369">
        <v>8625595.7690976728</v>
      </c>
      <c r="I218" s="14">
        <v>1099078.7197769075</v>
      </c>
      <c r="J218" s="15">
        <v>0</v>
      </c>
      <c r="K218" s="15">
        <v>9724674.4888745807</v>
      </c>
      <c r="L218" s="15">
        <v>2767.4087902318101</v>
      </c>
      <c r="M218" s="41">
        <v>1123.3712097681901</v>
      </c>
      <c r="N218" s="370">
        <v>0</v>
      </c>
      <c r="O218" s="371">
        <v>0</v>
      </c>
      <c r="P218" s="394">
        <v>898.69696781455207</v>
      </c>
      <c r="Q218" s="393">
        <v>3158021.1449003359</v>
      </c>
      <c r="S218" s="128"/>
      <c r="T218" s="129"/>
      <c r="U218" s="130"/>
    </row>
    <row r="219" spans="1:21" x14ac:dyDescent="0.25">
      <c r="A219" s="366">
        <v>683</v>
      </c>
      <c r="B219" s="38" t="s">
        <v>143</v>
      </c>
      <c r="C219" s="367">
        <v>3896</v>
      </c>
      <c r="D219" s="368">
        <v>19.75</v>
      </c>
      <c r="E219" s="14">
        <v>8444984.6699999999</v>
      </c>
      <c r="F219" s="14">
        <v>42759416.050632909</v>
      </c>
      <c r="G219" s="349">
        <v>0</v>
      </c>
      <c r="H219" s="369">
        <v>8500571.9108658209</v>
      </c>
      <c r="I219" s="14">
        <v>621879.3284876059</v>
      </c>
      <c r="J219" s="15">
        <v>0</v>
      </c>
      <c r="K219" s="15">
        <v>9122451.2393534277</v>
      </c>
      <c r="L219" s="15">
        <v>2341.4915912098122</v>
      </c>
      <c r="M219" s="41">
        <v>1549.288408790188</v>
      </c>
      <c r="N219" s="370">
        <v>0</v>
      </c>
      <c r="O219" s="371">
        <v>0</v>
      </c>
      <c r="P219" s="394">
        <v>1239.4307270321506</v>
      </c>
      <c r="Q219" s="393">
        <v>4828822.1125172591</v>
      </c>
      <c r="S219" s="128"/>
      <c r="T219" s="129"/>
      <c r="U219" s="130"/>
    </row>
    <row r="220" spans="1:21" x14ac:dyDescent="0.25">
      <c r="A220" s="366">
        <v>684</v>
      </c>
      <c r="B220" s="38" t="s">
        <v>360</v>
      </c>
      <c r="C220" s="367">
        <v>39360</v>
      </c>
      <c r="D220" s="368">
        <v>20</v>
      </c>
      <c r="E220" s="14">
        <v>149960295.77000001</v>
      </c>
      <c r="F220" s="14">
        <v>749801478.85000014</v>
      </c>
      <c r="G220" s="349">
        <v>0</v>
      </c>
      <c r="H220" s="369">
        <v>149060533.99538001</v>
      </c>
      <c r="I220" s="14">
        <v>12520326.928639876</v>
      </c>
      <c r="J220" s="15">
        <v>0</v>
      </c>
      <c r="K220" s="15">
        <v>161580860.9240199</v>
      </c>
      <c r="L220" s="15">
        <v>4105.2047998988801</v>
      </c>
      <c r="M220" s="41">
        <v>-214.42479989887988</v>
      </c>
      <c r="N220" s="370">
        <v>5.3679590936774018</v>
      </c>
      <c r="O220" s="371">
        <v>0.35367959093677404</v>
      </c>
      <c r="P220" s="394">
        <v>-75.837675514935469</v>
      </c>
      <c r="Q220" s="393">
        <v>-2984970.9082678603</v>
      </c>
      <c r="S220" s="128"/>
      <c r="T220" s="129"/>
      <c r="U220" s="130"/>
    </row>
    <row r="221" spans="1:21" x14ac:dyDescent="0.25">
      <c r="A221" s="366">
        <v>686</v>
      </c>
      <c r="B221" s="38" t="s">
        <v>144</v>
      </c>
      <c r="C221" s="367">
        <v>3196</v>
      </c>
      <c r="D221" s="368">
        <v>22</v>
      </c>
      <c r="E221" s="14">
        <v>8739231.9100000001</v>
      </c>
      <c r="F221" s="14">
        <v>39723781.409090906</v>
      </c>
      <c r="G221" s="349">
        <v>0</v>
      </c>
      <c r="H221" s="369">
        <v>7897087.7441272717</v>
      </c>
      <c r="I221" s="14">
        <v>729689.78691264754</v>
      </c>
      <c r="J221" s="15">
        <v>0</v>
      </c>
      <c r="K221" s="15">
        <v>8626777.5310399197</v>
      </c>
      <c r="L221" s="15">
        <v>2699.2420309887107</v>
      </c>
      <c r="M221" s="41">
        <v>1191.5379690112895</v>
      </c>
      <c r="N221" s="370">
        <v>0</v>
      </c>
      <c r="O221" s="371">
        <v>0</v>
      </c>
      <c r="P221" s="394">
        <v>953.23037520903165</v>
      </c>
      <c r="Q221" s="393">
        <v>3046524.2791680652</v>
      </c>
      <c r="S221" s="128"/>
      <c r="T221" s="129"/>
      <c r="U221" s="130"/>
    </row>
    <row r="222" spans="1:21" x14ac:dyDescent="0.25">
      <c r="A222" s="366">
        <v>687</v>
      </c>
      <c r="B222" s="38" t="s">
        <v>145</v>
      </c>
      <c r="C222" s="367">
        <v>1651</v>
      </c>
      <c r="D222" s="368">
        <v>22</v>
      </c>
      <c r="E222" s="14">
        <v>3759016.03</v>
      </c>
      <c r="F222" s="14">
        <v>17086436.5</v>
      </c>
      <c r="G222" s="349">
        <v>0</v>
      </c>
      <c r="H222" s="369">
        <v>3396783.5761999995</v>
      </c>
      <c r="I222" s="14">
        <v>1387136.2560503751</v>
      </c>
      <c r="J222" s="15">
        <v>0</v>
      </c>
      <c r="K222" s="15">
        <v>4783919.8322503744</v>
      </c>
      <c r="L222" s="15">
        <v>2897.5892381892031</v>
      </c>
      <c r="M222" s="41">
        <v>993.19076181079708</v>
      </c>
      <c r="N222" s="370">
        <v>0</v>
      </c>
      <c r="O222" s="371">
        <v>0</v>
      </c>
      <c r="P222" s="394">
        <v>794.55260944863767</v>
      </c>
      <c r="Q222" s="393">
        <v>1311806.3581997007</v>
      </c>
      <c r="S222" s="128"/>
      <c r="T222" s="129"/>
      <c r="U222" s="130"/>
    </row>
    <row r="223" spans="1:21" x14ac:dyDescent="0.25">
      <c r="A223" s="366">
        <v>689</v>
      </c>
      <c r="B223" s="38" t="s">
        <v>146</v>
      </c>
      <c r="C223" s="367">
        <v>3335</v>
      </c>
      <c r="D223" s="368">
        <v>20.25</v>
      </c>
      <c r="E223" s="14">
        <v>10126221.43</v>
      </c>
      <c r="F223" s="14">
        <v>50006031.753086418</v>
      </c>
      <c r="G223" s="349">
        <v>0</v>
      </c>
      <c r="H223" s="369">
        <v>9941199.1125135794</v>
      </c>
      <c r="I223" s="14">
        <v>1687000.2435713508</v>
      </c>
      <c r="J223" s="15">
        <v>0</v>
      </c>
      <c r="K223" s="15">
        <v>11628199.35608493</v>
      </c>
      <c r="L223" s="15">
        <v>3486.7164486011784</v>
      </c>
      <c r="M223" s="41">
        <v>404.0635513988218</v>
      </c>
      <c r="N223" s="370">
        <v>0</v>
      </c>
      <c r="O223" s="371">
        <v>0</v>
      </c>
      <c r="P223" s="394">
        <v>323.25084111905744</v>
      </c>
      <c r="Q223" s="393">
        <v>1078041.5551320566</v>
      </c>
      <c r="S223" s="128"/>
      <c r="T223" s="129"/>
      <c r="U223" s="130"/>
    </row>
    <row r="224" spans="1:21" x14ac:dyDescent="0.25">
      <c r="A224" s="366">
        <v>691</v>
      </c>
      <c r="B224" s="38" t="s">
        <v>147</v>
      </c>
      <c r="C224" s="367">
        <v>2743</v>
      </c>
      <c r="D224" s="368">
        <v>22.5</v>
      </c>
      <c r="E224" s="14">
        <v>7383577.7300000004</v>
      </c>
      <c r="F224" s="14">
        <v>32815901.022222221</v>
      </c>
      <c r="G224" s="349">
        <v>0</v>
      </c>
      <c r="H224" s="369">
        <v>6523801.1232177764</v>
      </c>
      <c r="I224" s="14">
        <v>343062.55394558905</v>
      </c>
      <c r="J224" s="15">
        <v>0</v>
      </c>
      <c r="K224" s="15">
        <v>6866863.6771633653</v>
      </c>
      <c r="L224" s="15">
        <v>2503.4136628375377</v>
      </c>
      <c r="M224" s="41">
        <v>1387.3663371624625</v>
      </c>
      <c r="N224" s="370">
        <v>0</v>
      </c>
      <c r="O224" s="371">
        <v>0</v>
      </c>
      <c r="P224" s="394">
        <v>1109.89306972997</v>
      </c>
      <c r="Q224" s="393">
        <v>3044436.6902693077</v>
      </c>
      <c r="S224" s="128"/>
      <c r="T224" s="129"/>
      <c r="U224" s="130"/>
    </row>
    <row r="225" spans="1:21" x14ac:dyDescent="0.25">
      <c r="A225" s="366">
        <v>694</v>
      </c>
      <c r="B225" s="38" t="s">
        <v>148</v>
      </c>
      <c r="C225" s="367">
        <v>28736</v>
      </c>
      <c r="D225" s="368">
        <v>20.5</v>
      </c>
      <c r="E225" s="14">
        <v>106159734.79000001</v>
      </c>
      <c r="F225" s="14">
        <v>517852364.82926828</v>
      </c>
      <c r="G225" s="349">
        <v>0</v>
      </c>
      <c r="H225" s="369">
        <v>102949050.12805852</v>
      </c>
      <c r="I225" s="14">
        <v>7478828.6297197314</v>
      </c>
      <c r="J225" s="15">
        <v>0</v>
      </c>
      <c r="K225" s="15">
        <v>110427878.75777826</v>
      </c>
      <c r="L225" s="15">
        <v>3842.8409924059806</v>
      </c>
      <c r="M225" s="41">
        <v>47.939007594019586</v>
      </c>
      <c r="N225" s="370">
        <v>0</v>
      </c>
      <c r="O225" s="371">
        <v>0</v>
      </c>
      <c r="P225" s="394">
        <v>38.351206075215671</v>
      </c>
      <c r="Q225" s="393">
        <v>1102060.2577773975</v>
      </c>
      <c r="S225" s="128"/>
      <c r="T225" s="129"/>
      <c r="U225" s="130"/>
    </row>
    <row r="226" spans="1:21" x14ac:dyDescent="0.25">
      <c r="A226" s="366">
        <v>697</v>
      </c>
      <c r="B226" s="38" t="s">
        <v>149</v>
      </c>
      <c r="C226" s="367">
        <v>1288</v>
      </c>
      <c r="D226" s="368">
        <v>21.5</v>
      </c>
      <c r="E226" s="14">
        <v>3631730.14</v>
      </c>
      <c r="F226" s="14">
        <v>16891768.093023255</v>
      </c>
      <c r="G226" s="349">
        <v>0</v>
      </c>
      <c r="H226" s="369">
        <v>3358083.4968930227</v>
      </c>
      <c r="I226" s="14">
        <v>435109.31733847869</v>
      </c>
      <c r="J226" s="15">
        <v>0</v>
      </c>
      <c r="K226" s="15">
        <v>3793192.8142315014</v>
      </c>
      <c r="L226" s="15">
        <v>2945.0254768878117</v>
      </c>
      <c r="M226" s="41">
        <v>945.75452311218851</v>
      </c>
      <c r="N226" s="370">
        <v>0</v>
      </c>
      <c r="O226" s="371">
        <v>0</v>
      </c>
      <c r="P226" s="394">
        <v>756.60361848975083</v>
      </c>
      <c r="Q226" s="393">
        <v>974505.46061479906</v>
      </c>
      <c r="S226" s="128"/>
      <c r="T226" s="129"/>
      <c r="U226" s="130"/>
    </row>
    <row r="227" spans="1:21" x14ac:dyDescent="0.25">
      <c r="A227" s="366">
        <v>698</v>
      </c>
      <c r="B227" s="38" t="s">
        <v>150</v>
      </c>
      <c r="C227" s="367">
        <v>62922</v>
      </c>
      <c r="D227" s="368">
        <v>21</v>
      </c>
      <c r="E227" s="14">
        <v>216550624.94999999</v>
      </c>
      <c r="F227" s="14">
        <v>1031193452.1428572</v>
      </c>
      <c r="G227" s="349">
        <v>0</v>
      </c>
      <c r="H227" s="369">
        <v>205001258.28599998</v>
      </c>
      <c r="I227" s="14">
        <v>9458325.6381349508</v>
      </c>
      <c r="J227" s="15">
        <v>0</v>
      </c>
      <c r="K227" s="15">
        <v>214459583.92413494</v>
      </c>
      <c r="L227" s="15">
        <v>3408.3402295561955</v>
      </c>
      <c r="M227" s="41">
        <v>482.43977044380472</v>
      </c>
      <c r="N227" s="370">
        <v>0</v>
      </c>
      <c r="O227" s="371">
        <v>0</v>
      </c>
      <c r="P227" s="394">
        <v>385.95181635504377</v>
      </c>
      <c r="Q227" s="393">
        <v>24284860.188692063</v>
      </c>
      <c r="S227" s="128"/>
      <c r="T227" s="129"/>
      <c r="U227" s="130"/>
    </row>
    <row r="228" spans="1:21" x14ac:dyDescent="0.25">
      <c r="A228" s="366">
        <v>700</v>
      </c>
      <c r="B228" s="38" t="s">
        <v>151</v>
      </c>
      <c r="C228" s="367">
        <v>5099</v>
      </c>
      <c r="D228" s="368">
        <v>20.5</v>
      </c>
      <c r="E228" s="14">
        <v>17408311.010000002</v>
      </c>
      <c r="F228" s="14">
        <v>84918590.292682946</v>
      </c>
      <c r="G228" s="349">
        <v>0</v>
      </c>
      <c r="H228" s="369">
        <v>16881815.750185367</v>
      </c>
      <c r="I228" s="14">
        <v>1961456.4883379322</v>
      </c>
      <c r="J228" s="15">
        <v>0</v>
      </c>
      <c r="K228" s="15">
        <v>18843272.238523297</v>
      </c>
      <c r="L228" s="15">
        <v>3695.4838671353791</v>
      </c>
      <c r="M228" s="41">
        <v>195.29613286462109</v>
      </c>
      <c r="N228" s="370">
        <v>0</v>
      </c>
      <c r="O228" s="371">
        <v>0</v>
      </c>
      <c r="P228" s="394">
        <v>156.23690629169687</v>
      </c>
      <c r="Q228" s="393">
        <v>796651.98518136237</v>
      </c>
      <c r="S228" s="128"/>
      <c r="T228" s="129"/>
      <c r="U228" s="130"/>
    </row>
    <row r="229" spans="1:21" x14ac:dyDescent="0.25">
      <c r="A229" s="366">
        <v>702</v>
      </c>
      <c r="B229" s="38" t="s">
        <v>152</v>
      </c>
      <c r="C229" s="367">
        <v>4398</v>
      </c>
      <c r="D229" s="368">
        <v>22</v>
      </c>
      <c r="E229" s="14">
        <v>13007384.970000001</v>
      </c>
      <c r="F229" s="14">
        <v>59124477.136363633</v>
      </c>
      <c r="G229" s="349">
        <v>0</v>
      </c>
      <c r="H229" s="369">
        <v>11753946.054709088</v>
      </c>
      <c r="I229" s="14">
        <v>1712714.0774914182</v>
      </c>
      <c r="J229" s="15">
        <v>0</v>
      </c>
      <c r="K229" s="15">
        <v>13466660.132200506</v>
      </c>
      <c r="L229" s="15">
        <v>3061.9963920419523</v>
      </c>
      <c r="M229" s="41">
        <v>828.78360795804792</v>
      </c>
      <c r="N229" s="370">
        <v>0</v>
      </c>
      <c r="O229" s="371">
        <v>0</v>
      </c>
      <c r="P229" s="394">
        <v>663.02688636643836</v>
      </c>
      <c r="Q229" s="393">
        <v>2915992.246239596</v>
      </c>
      <c r="S229" s="128"/>
      <c r="T229" s="129"/>
      <c r="U229" s="130"/>
    </row>
    <row r="230" spans="1:21" x14ac:dyDescent="0.25">
      <c r="A230" s="366">
        <v>704</v>
      </c>
      <c r="B230" s="38" t="s">
        <v>153</v>
      </c>
      <c r="C230" s="367">
        <v>6251</v>
      </c>
      <c r="D230" s="368">
        <v>19.75</v>
      </c>
      <c r="E230" s="14">
        <v>22935284.18</v>
      </c>
      <c r="F230" s="14">
        <v>116128021.16455697</v>
      </c>
      <c r="G230" s="349">
        <v>0</v>
      </c>
      <c r="H230" s="369">
        <v>23086250.607513923</v>
      </c>
      <c r="I230" s="14">
        <v>1266345.3924639826</v>
      </c>
      <c r="J230" s="15">
        <v>0</v>
      </c>
      <c r="K230" s="15">
        <v>24352595.999977905</v>
      </c>
      <c r="L230" s="15">
        <v>3895.7920332711415</v>
      </c>
      <c r="M230" s="41">
        <v>-5.012033271141263</v>
      </c>
      <c r="N230" s="370">
        <v>1.6118416753081299</v>
      </c>
      <c r="O230" s="371">
        <v>0.31611841675308128</v>
      </c>
      <c r="P230" s="394">
        <v>-1.5843960223869429</v>
      </c>
      <c r="Q230" s="393">
        <v>-9904.0595359407798</v>
      </c>
      <c r="S230" s="128"/>
      <c r="T230" s="129"/>
      <c r="U230" s="130"/>
    </row>
    <row r="231" spans="1:21" x14ac:dyDescent="0.25">
      <c r="A231" s="366">
        <v>707</v>
      </c>
      <c r="B231" s="38" t="s">
        <v>154</v>
      </c>
      <c r="C231" s="367">
        <v>2181</v>
      </c>
      <c r="D231" s="368">
        <v>21.5</v>
      </c>
      <c r="E231" s="14">
        <v>4953602.72</v>
      </c>
      <c r="F231" s="14">
        <v>23040012.651162792</v>
      </c>
      <c r="G231" s="349">
        <v>0</v>
      </c>
      <c r="H231" s="369">
        <v>4580354.5150511628</v>
      </c>
      <c r="I231" s="14">
        <v>491925.31396295485</v>
      </c>
      <c r="J231" s="15">
        <v>0</v>
      </c>
      <c r="K231" s="15">
        <v>5072279.8290141178</v>
      </c>
      <c r="L231" s="15">
        <v>2325.6670467740109</v>
      </c>
      <c r="M231" s="41">
        <v>1565.1129532259893</v>
      </c>
      <c r="N231" s="370">
        <v>0</v>
      </c>
      <c r="O231" s="371">
        <v>0</v>
      </c>
      <c r="P231" s="394">
        <v>1252.0903625807914</v>
      </c>
      <c r="Q231" s="393">
        <v>2730809.080788706</v>
      </c>
      <c r="S231" s="128"/>
      <c r="T231" s="129"/>
      <c r="U231" s="130"/>
    </row>
    <row r="232" spans="1:21" x14ac:dyDescent="0.25">
      <c r="A232" s="366">
        <v>710</v>
      </c>
      <c r="B232" s="38" t="s">
        <v>361</v>
      </c>
      <c r="C232" s="367">
        <v>27592</v>
      </c>
      <c r="D232" s="368">
        <v>22</v>
      </c>
      <c r="E232" s="14">
        <v>100574104.78</v>
      </c>
      <c r="F232" s="14">
        <v>457155021.72727275</v>
      </c>
      <c r="G232" s="349">
        <v>0</v>
      </c>
      <c r="H232" s="369">
        <v>90882418.319381818</v>
      </c>
      <c r="I232" s="14">
        <v>3864831.0899876668</v>
      </c>
      <c r="J232" s="15">
        <v>0</v>
      </c>
      <c r="K232" s="15">
        <v>94747249.409369484</v>
      </c>
      <c r="L232" s="15">
        <v>3433.8666790870357</v>
      </c>
      <c r="M232" s="41">
        <v>456.91332091296454</v>
      </c>
      <c r="N232" s="370">
        <v>0</v>
      </c>
      <c r="O232" s="371">
        <v>0</v>
      </c>
      <c r="P232" s="394">
        <v>365.53065673037167</v>
      </c>
      <c r="Q232" s="393">
        <v>10085721.880504414</v>
      </c>
      <c r="S232" s="128"/>
      <c r="T232" s="129"/>
      <c r="U232" s="130"/>
    </row>
    <row r="233" spans="1:21" x14ac:dyDescent="0.25">
      <c r="A233" s="366">
        <v>729</v>
      </c>
      <c r="B233" s="38" t="s">
        <v>155</v>
      </c>
      <c r="C233" s="367">
        <v>9415</v>
      </c>
      <c r="D233" s="368">
        <v>21.5</v>
      </c>
      <c r="E233" s="14">
        <v>25293246.030000001</v>
      </c>
      <c r="F233" s="14">
        <v>117643004.79069768</v>
      </c>
      <c r="G233" s="349">
        <v>0</v>
      </c>
      <c r="H233" s="369">
        <v>23387429.352390695</v>
      </c>
      <c r="I233" s="14">
        <v>2152140.9485352701</v>
      </c>
      <c r="J233" s="15">
        <v>0</v>
      </c>
      <c r="K233" s="15">
        <v>25539570.300925966</v>
      </c>
      <c r="L233" s="15">
        <v>2712.6468721110959</v>
      </c>
      <c r="M233" s="41">
        <v>1178.1331278889043</v>
      </c>
      <c r="N233" s="370">
        <v>0</v>
      </c>
      <c r="O233" s="371">
        <v>0</v>
      </c>
      <c r="P233" s="394">
        <v>942.50650231112343</v>
      </c>
      <c r="Q233" s="393">
        <v>8873698.7192592267</v>
      </c>
      <c r="S233" s="128"/>
      <c r="T233" s="129"/>
      <c r="U233" s="130"/>
    </row>
    <row r="234" spans="1:21" x14ac:dyDescent="0.25">
      <c r="A234" s="366">
        <v>732</v>
      </c>
      <c r="B234" s="38" t="s">
        <v>156</v>
      </c>
      <c r="C234" s="367">
        <v>3491</v>
      </c>
      <c r="D234" s="368">
        <v>20.5</v>
      </c>
      <c r="E234" s="14">
        <v>9027017.6899999995</v>
      </c>
      <c r="F234" s="14">
        <v>44034232.63414634</v>
      </c>
      <c r="G234" s="349">
        <v>0</v>
      </c>
      <c r="H234" s="369">
        <v>8754005.4476682916</v>
      </c>
      <c r="I234" s="14">
        <v>1018834.4182916891</v>
      </c>
      <c r="J234" s="15">
        <v>0</v>
      </c>
      <c r="K234" s="15">
        <v>9772839.8659599815</v>
      </c>
      <c r="L234" s="15">
        <v>2799.4385178917164</v>
      </c>
      <c r="M234" s="41">
        <v>1091.3414821082838</v>
      </c>
      <c r="N234" s="370">
        <v>0</v>
      </c>
      <c r="O234" s="371">
        <v>0</v>
      </c>
      <c r="P234" s="394">
        <v>873.07318568662708</v>
      </c>
      <c r="Q234" s="393">
        <v>3047898.4912320152</v>
      </c>
      <c r="S234" s="128"/>
      <c r="T234" s="129"/>
      <c r="U234" s="130"/>
    </row>
    <row r="235" spans="1:21" x14ac:dyDescent="0.25">
      <c r="A235" s="366">
        <v>734</v>
      </c>
      <c r="B235" s="38" t="s">
        <v>157</v>
      </c>
      <c r="C235" s="367">
        <v>52321</v>
      </c>
      <c r="D235" s="368">
        <v>20.75</v>
      </c>
      <c r="E235" s="14">
        <v>166125206.03999999</v>
      </c>
      <c r="F235" s="14">
        <v>800603402.6024096</v>
      </c>
      <c r="G235" s="349">
        <v>0</v>
      </c>
      <c r="H235" s="369">
        <v>159159956.43735901</v>
      </c>
      <c r="I235" s="14">
        <v>10490982.212293591</v>
      </c>
      <c r="J235" s="15">
        <v>0</v>
      </c>
      <c r="K235" s="15">
        <v>169650938.6496526</v>
      </c>
      <c r="L235" s="15">
        <v>3242.5018376875937</v>
      </c>
      <c r="M235" s="41">
        <v>648.27816231240649</v>
      </c>
      <c r="N235" s="370">
        <v>0</v>
      </c>
      <c r="O235" s="371">
        <v>0</v>
      </c>
      <c r="P235" s="394">
        <v>518.62252984992517</v>
      </c>
      <c r="Q235" s="393">
        <v>27134849.384277936</v>
      </c>
      <c r="S235" s="128"/>
      <c r="T235" s="129"/>
      <c r="U235" s="130"/>
    </row>
    <row r="236" spans="1:21" x14ac:dyDescent="0.25">
      <c r="A236" s="366">
        <v>738</v>
      </c>
      <c r="B236" s="38" t="s">
        <v>362</v>
      </c>
      <c r="C236" s="367">
        <v>2994</v>
      </c>
      <c r="D236" s="368">
        <v>21.5</v>
      </c>
      <c r="E236" s="14">
        <v>10024877.75</v>
      </c>
      <c r="F236" s="14">
        <v>46627338.372093022</v>
      </c>
      <c r="G236" s="349">
        <v>0</v>
      </c>
      <c r="H236" s="369">
        <v>9269514.868372092</v>
      </c>
      <c r="I236" s="14">
        <v>438604.70437017886</v>
      </c>
      <c r="J236" s="15">
        <v>0</v>
      </c>
      <c r="K236" s="15">
        <v>9708119.5727422703</v>
      </c>
      <c r="L236" s="15">
        <v>3242.5249073955479</v>
      </c>
      <c r="M236" s="41">
        <v>648.25509260445233</v>
      </c>
      <c r="N236" s="370">
        <v>0</v>
      </c>
      <c r="O236" s="371">
        <v>0</v>
      </c>
      <c r="P236" s="394">
        <v>518.60407408356184</v>
      </c>
      <c r="Q236" s="393">
        <v>1552700.5978061841</v>
      </c>
      <c r="S236" s="128"/>
      <c r="T236" s="129"/>
      <c r="U236" s="130"/>
    </row>
    <row r="237" spans="1:21" x14ac:dyDescent="0.25">
      <c r="A237" s="366">
        <v>739</v>
      </c>
      <c r="B237" s="38" t="s">
        <v>158</v>
      </c>
      <c r="C237" s="367">
        <v>3429</v>
      </c>
      <c r="D237" s="368">
        <v>21.5</v>
      </c>
      <c r="E237" s="14">
        <v>9998671.2599999998</v>
      </c>
      <c r="F237" s="14">
        <v>46505447.720930234</v>
      </c>
      <c r="G237" s="349">
        <v>0</v>
      </c>
      <c r="H237" s="369">
        <v>9245283.00692093</v>
      </c>
      <c r="I237" s="14">
        <v>1103857.2235670798</v>
      </c>
      <c r="J237" s="15">
        <v>0</v>
      </c>
      <c r="K237" s="15">
        <v>10349140.23048801</v>
      </c>
      <c r="L237" s="15">
        <v>3018.1219686462555</v>
      </c>
      <c r="M237" s="41">
        <v>872.65803135374472</v>
      </c>
      <c r="N237" s="370">
        <v>0</v>
      </c>
      <c r="O237" s="371">
        <v>0</v>
      </c>
      <c r="P237" s="394">
        <v>698.12642508299587</v>
      </c>
      <c r="Q237" s="393">
        <v>2393875.5116095929</v>
      </c>
      <c r="S237" s="128"/>
      <c r="T237" s="129"/>
      <c r="U237" s="130"/>
    </row>
    <row r="238" spans="1:21" x14ac:dyDescent="0.25">
      <c r="A238" s="366">
        <v>740</v>
      </c>
      <c r="B238" s="38" t="s">
        <v>363</v>
      </c>
      <c r="C238" s="367">
        <v>33611</v>
      </c>
      <c r="D238" s="368">
        <v>22.25</v>
      </c>
      <c r="E238" s="14">
        <v>111694595.09</v>
      </c>
      <c r="F238" s="14">
        <v>501998180.1797753</v>
      </c>
      <c r="G238" s="349">
        <v>0</v>
      </c>
      <c r="H238" s="369">
        <v>99797238.219739318</v>
      </c>
      <c r="I238" s="14">
        <v>9963241.8746097349</v>
      </c>
      <c r="J238" s="15">
        <v>0</v>
      </c>
      <c r="K238" s="15">
        <v>109760480.09434906</v>
      </c>
      <c r="L238" s="15">
        <v>3265.6118560694135</v>
      </c>
      <c r="M238" s="41">
        <v>625.16814393058667</v>
      </c>
      <c r="N238" s="370">
        <v>0</v>
      </c>
      <c r="O238" s="371">
        <v>0</v>
      </c>
      <c r="P238" s="394">
        <v>500.13451514446933</v>
      </c>
      <c r="Q238" s="393">
        <v>16810021.188520759</v>
      </c>
      <c r="S238" s="128"/>
      <c r="T238" s="129"/>
      <c r="U238" s="130"/>
    </row>
    <row r="239" spans="1:21" x14ac:dyDescent="0.25">
      <c r="A239" s="366">
        <v>742</v>
      </c>
      <c r="B239" s="38" t="s">
        <v>159</v>
      </c>
      <c r="C239" s="367">
        <v>1015</v>
      </c>
      <c r="D239" s="368">
        <v>21.75</v>
      </c>
      <c r="E239" s="14">
        <v>2813067.78</v>
      </c>
      <c r="F239" s="14">
        <v>12933644.965517242</v>
      </c>
      <c r="G239" s="349">
        <v>0</v>
      </c>
      <c r="H239" s="369">
        <v>2571208.6191448271</v>
      </c>
      <c r="I239" s="14">
        <v>941973.62098910683</v>
      </c>
      <c r="J239" s="15">
        <v>0</v>
      </c>
      <c r="K239" s="15">
        <v>3513182.2401339337</v>
      </c>
      <c r="L239" s="15">
        <v>3461.2632907723487</v>
      </c>
      <c r="M239" s="41">
        <v>429.51670922765152</v>
      </c>
      <c r="N239" s="370">
        <v>0</v>
      </c>
      <c r="O239" s="371">
        <v>0</v>
      </c>
      <c r="P239" s="394">
        <v>343.61336738212123</v>
      </c>
      <c r="Q239" s="393">
        <v>348767.56789285305</v>
      </c>
      <c r="S239" s="128"/>
      <c r="T239" s="129"/>
      <c r="U239" s="130"/>
    </row>
    <row r="240" spans="1:21" x14ac:dyDescent="0.25">
      <c r="A240" s="366">
        <v>743</v>
      </c>
      <c r="B240" s="38" t="s">
        <v>160</v>
      </c>
      <c r="C240" s="367">
        <v>63288</v>
      </c>
      <c r="D240" s="368">
        <v>21</v>
      </c>
      <c r="E240" s="14">
        <v>220025880.44999999</v>
      </c>
      <c r="F240" s="14">
        <v>1047742287.8571428</v>
      </c>
      <c r="G240" s="349">
        <v>0</v>
      </c>
      <c r="H240" s="369">
        <v>208291166.82599998</v>
      </c>
      <c r="I240" s="14">
        <v>14336008.949995145</v>
      </c>
      <c r="J240" s="15">
        <v>0</v>
      </c>
      <c r="K240" s="15">
        <v>222627175.77599514</v>
      </c>
      <c r="L240" s="15">
        <v>3517.6838543799004</v>
      </c>
      <c r="M240" s="41">
        <v>373.09614562009983</v>
      </c>
      <c r="N240" s="370">
        <v>0</v>
      </c>
      <c r="O240" s="371">
        <v>0</v>
      </c>
      <c r="P240" s="394">
        <v>298.47691649607987</v>
      </c>
      <c r="Q240" s="393">
        <v>18890007.091203902</v>
      </c>
      <c r="S240" s="128"/>
      <c r="T240" s="129"/>
      <c r="U240" s="130"/>
    </row>
    <row r="241" spans="1:21" x14ac:dyDescent="0.25">
      <c r="A241" s="366">
        <v>746</v>
      </c>
      <c r="B241" s="38" t="s">
        <v>161</v>
      </c>
      <c r="C241" s="367">
        <v>4980</v>
      </c>
      <c r="D241" s="368">
        <v>21.75</v>
      </c>
      <c r="E241" s="14">
        <v>12735086.140000001</v>
      </c>
      <c r="F241" s="14">
        <v>58552120.183908045</v>
      </c>
      <c r="G241" s="349">
        <v>0</v>
      </c>
      <c r="H241" s="369">
        <v>11640161.492560918</v>
      </c>
      <c r="I241" s="14">
        <v>1849781.4476126418</v>
      </c>
      <c r="J241" s="15">
        <v>0</v>
      </c>
      <c r="K241" s="15">
        <v>13489942.940173559</v>
      </c>
      <c r="L241" s="15">
        <v>2708.8238835689876</v>
      </c>
      <c r="M241" s="41">
        <v>1181.9561164310126</v>
      </c>
      <c r="N241" s="370">
        <v>0</v>
      </c>
      <c r="O241" s="371">
        <v>0</v>
      </c>
      <c r="P241" s="394">
        <v>945.56489314481007</v>
      </c>
      <c r="Q241" s="393">
        <v>4708913.1678611543</v>
      </c>
      <c r="S241" s="128"/>
      <c r="T241" s="129"/>
      <c r="U241" s="130"/>
    </row>
    <row r="242" spans="1:21" x14ac:dyDescent="0.25">
      <c r="A242" s="366">
        <v>747</v>
      </c>
      <c r="B242" s="38" t="s">
        <v>162</v>
      </c>
      <c r="C242" s="367">
        <v>1458</v>
      </c>
      <c r="D242" s="368">
        <v>22</v>
      </c>
      <c r="E242" s="14">
        <v>3442690.29</v>
      </c>
      <c r="F242" s="14">
        <v>15648592.227272727</v>
      </c>
      <c r="G242" s="349">
        <v>0</v>
      </c>
      <c r="H242" s="369">
        <v>3110940.1347818179</v>
      </c>
      <c r="I242" s="14">
        <v>588207.30559367349</v>
      </c>
      <c r="J242" s="15">
        <v>0</v>
      </c>
      <c r="K242" s="15">
        <v>3699147.4403754915</v>
      </c>
      <c r="L242" s="15">
        <v>2537.138162123108</v>
      </c>
      <c r="M242" s="41">
        <v>1353.6418378768922</v>
      </c>
      <c r="N242" s="370">
        <v>0</v>
      </c>
      <c r="O242" s="371">
        <v>0</v>
      </c>
      <c r="P242" s="394">
        <v>1082.9134703015138</v>
      </c>
      <c r="Q242" s="393">
        <v>1578887.8396996071</v>
      </c>
      <c r="S242" s="128"/>
      <c r="T242" s="129"/>
      <c r="U242" s="130"/>
    </row>
    <row r="243" spans="1:21" x14ac:dyDescent="0.25">
      <c r="A243" s="366">
        <v>748</v>
      </c>
      <c r="B243" s="38" t="s">
        <v>163</v>
      </c>
      <c r="C243" s="367">
        <v>5249</v>
      </c>
      <c r="D243" s="368">
        <v>22</v>
      </c>
      <c r="E243" s="14">
        <v>14952740.119999999</v>
      </c>
      <c r="F243" s="14">
        <v>67967000.545454547</v>
      </c>
      <c r="G243" s="349">
        <v>0</v>
      </c>
      <c r="H243" s="369">
        <v>13511839.708436362</v>
      </c>
      <c r="I243" s="14">
        <v>907343.61253341497</v>
      </c>
      <c r="J243" s="15">
        <v>0</v>
      </c>
      <c r="K243" s="15">
        <v>14419183.320969777</v>
      </c>
      <c r="L243" s="15">
        <v>2747.0343533948899</v>
      </c>
      <c r="M243" s="41">
        <v>1143.7456466051103</v>
      </c>
      <c r="N243" s="370">
        <v>0</v>
      </c>
      <c r="O243" s="371">
        <v>0</v>
      </c>
      <c r="P243" s="394">
        <v>914.99651728408833</v>
      </c>
      <c r="Q243" s="393">
        <v>4802816.7192241792</v>
      </c>
      <c r="S243" s="128"/>
      <c r="T243" s="129"/>
      <c r="U243" s="130"/>
    </row>
    <row r="244" spans="1:21" x14ac:dyDescent="0.25">
      <c r="A244" s="366">
        <v>749</v>
      </c>
      <c r="B244" s="38" t="s">
        <v>164</v>
      </c>
      <c r="C244" s="367">
        <v>21674</v>
      </c>
      <c r="D244" s="368">
        <v>21.25</v>
      </c>
      <c r="E244" s="14">
        <v>78136124.709999993</v>
      </c>
      <c r="F244" s="14">
        <v>367699410.39999998</v>
      </c>
      <c r="G244" s="349">
        <v>0</v>
      </c>
      <c r="H244" s="369">
        <v>73098642.787519991</v>
      </c>
      <c r="I244" s="14">
        <v>3576228.102158308</v>
      </c>
      <c r="J244" s="15">
        <v>0</v>
      </c>
      <c r="K244" s="15">
        <v>76674870.889678299</v>
      </c>
      <c r="L244" s="15">
        <v>3537.6428388704576</v>
      </c>
      <c r="M244" s="41">
        <v>353.13716112954262</v>
      </c>
      <c r="N244" s="370">
        <v>0</v>
      </c>
      <c r="O244" s="371">
        <v>0</v>
      </c>
      <c r="P244" s="394">
        <v>282.50972890363408</v>
      </c>
      <c r="Q244" s="393">
        <v>6123115.8642573655</v>
      </c>
      <c r="S244" s="128"/>
      <c r="T244" s="129"/>
      <c r="U244" s="130"/>
    </row>
    <row r="245" spans="1:21" x14ac:dyDescent="0.25">
      <c r="A245" s="366">
        <v>751</v>
      </c>
      <c r="B245" s="38" t="s">
        <v>165</v>
      </c>
      <c r="C245" s="367">
        <v>3045</v>
      </c>
      <c r="D245" s="368">
        <v>22</v>
      </c>
      <c r="E245" s="14">
        <v>10373353.26</v>
      </c>
      <c r="F245" s="14">
        <v>47151605.727272727</v>
      </c>
      <c r="G245" s="349">
        <v>0</v>
      </c>
      <c r="H245" s="369">
        <v>9373739.2185818162</v>
      </c>
      <c r="I245" s="14">
        <v>330430.49068545731</v>
      </c>
      <c r="J245" s="15">
        <v>0</v>
      </c>
      <c r="K245" s="15">
        <v>9704169.7092672735</v>
      </c>
      <c r="L245" s="15">
        <v>3186.9194447511572</v>
      </c>
      <c r="M245" s="41">
        <v>703.86055524884296</v>
      </c>
      <c r="N245" s="370">
        <v>0</v>
      </c>
      <c r="O245" s="371">
        <v>0</v>
      </c>
      <c r="P245" s="394">
        <v>563.08844419907439</v>
      </c>
      <c r="Q245" s="393">
        <v>1714604.3125861816</v>
      </c>
      <c r="S245" s="128"/>
      <c r="T245" s="129"/>
      <c r="U245" s="130"/>
    </row>
    <row r="246" spans="1:21" x14ac:dyDescent="0.25">
      <c r="A246" s="366">
        <v>753</v>
      </c>
      <c r="B246" s="38" t="s">
        <v>364</v>
      </c>
      <c r="C246" s="367">
        <v>20666</v>
      </c>
      <c r="D246" s="368">
        <v>19.25</v>
      </c>
      <c r="E246" s="14">
        <v>89215393.370000005</v>
      </c>
      <c r="F246" s="14">
        <v>463456588.93506491</v>
      </c>
      <c r="G246" s="349">
        <v>0</v>
      </c>
      <c r="H246" s="369">
        <v>92135169.880290896</v>
      </c>
      <c r="I246" s="14">
        <v>4112097.6264281315</v>
      </c>
      <c r="J246" s="15">
        <v>0</v>
      </c>
      <c r="K246" s="15">
        <v>96247267.506719023</v>
      </c>
      <c r="L246" s="15">
        <v>4657.276081811624</v>
      </c>
      <c r="M246" s="41">
        <v>-766.49608181162375</v>
      </c>
      <c r="N246" s="370">
        <v>6.641829586507054</v>
      </c>
      <c r="O246" s="371">
        <v>0.36641829586507052</v>
      </c>
      <c r="P246" s="394">
        <v>-280.85818808466883</v>
      </c>
      <c r="Q246" s="393">
        <v>-5804215.3149577659</v>
      </c>
      <c r="S246" s="128"/>
      <c r="T246" s="129"/>
      <c r="U246" s="130"/>
    </row>
    <row r="247" spans="1:21" x14ac:dyDescent="0.25">
      <c r="A247" s="366">
        <v>755</v>
      </c>
      <c r="B247" s="38" t="s">
        <v>365</v>
      </c>
      <c r="C247" s="367">
        <v>6134</v>
      </c>
      <c r="D247" s="368">
        <v>21.5</v>
      </c>
      <c r="E247" s="14">
        <v>27007914.68</v>
      </c>
      <c r="F247" s="14">
        <v>125618207.81395349</v>
      </c>
      <c r="G247" s="349">
        <v>0</v>
      </c>
      <c r="H247" s="369">
        <v>24972899.71341395</v>
      </c>
      <c r="I247" s="14">
        <v>605894.76909538906</v>
      </c>
      <c r="J247" s="15">
        <v>0</v>
      </c>
      <c r="K247" s="15">
        <v>25578794.482509337</v>
      </c>
      <c r="L247" s="15">
        <v>4170.0023610220633</v>
      </c>
      <c r="M247" s="41">
        <v>-279.22236102206307</v>
      </c>
      <c r="N247" s="370">
        <v>5.6320084573017848</v>
      </c>
      <c r="O247" s="371">
        <v>0.35632008457301784</v>
      </c>
      <c r="P247" s="394">
        <v>-99.492535294059238</v>
      </c>
      <c r="Q247" s="393">
        <v>-610287.21149375942</v>
      </c>
      <c r="S247" s="128"/>
      <c r="T247" s="129"/>
      <c r="U247" s="130"/>
    </row>
    <row r="248" spans="1:21" x14ac:dyDescent="0.25">
      <c r="A248" s="366">
        <v>758</v>
      </c>
      <c r="B248" s="38" t="s">
        <v>166</v>
      </c>
      <c r="C248" s="367">
        <v>8444</v>
      </c>
      <c r="D248" s="368">
        <v>20</v>
      </c>
      <c r="E248" s="14">
        <v>27588855.670000002</v>
      </c>
      <c r="F248" s="14">
        <v>137944278.34999999</v>
      </c>
      <c r="G248" s="349">
        <v>0</v>
      </c>
      <c r="H248" s="369">
        <v>27423322.535979997</v>
      </c>
      <c r="I248" s="14">
        <v>2475068.2163219056</v>
      </c>
      <c r="J248" s="15">
        <v>0</v>
      </c>
      <c r="K248" s="15">
        <v>29898390.752301902</v>
      </c>
      <c r="L248" s="15">
        <v>3540.7852619969094</v>
      </c>
      <c r="M248" s="41">
        <v>349.99473800309079</v>
      </c>
      <c r="N248" s="370">
        <v>0</v>
      </c>
      <c r="O248" s="371">
        <v>0</v>
      </c>
      <c r="P248" s="394">
        <v>279.99579040247266</v>
      </c>
      <c r="Q248" s="393">
        <v>2364284.4541584793</v>
      </c>
      <c r="S248" s="128"/>
      <c r="T248" s="129"/>
      <c r="U248" s="130"/>
    </row>
    <row r="249" spans="1:21" x14ac:dyDescent="0.25">
      <c r="A249" s="366">
        <v>759</v>
      </c>
      <c r="B249" s="38" t="s">
        <v>167</v>
      </c>
      <c r="C249" s="367">
        <v>2085</v>
      </c>
      <c r="D249" s="368">
        <v>21.75</v>
      </c>
      <c r="E249" s="14">
        <v>4960911.45</v>
      </c>
      <c r="F249" s="14">
        <v>22808788.275862068</v>
      </c>
      <c r="G249" s="349">
        <v>0</v>
      </c>
      <c r="H249" s="369">
        <v>4534387.1092413785</v>
      </c>
      <c r="I249" s="14">
        <v>575921.58956484217</v>
      </c>
      <c r="J249" s="15">
        <v>0</v>
      </c>
      <c r="K249" s="15">
        <v>5110308.6988062207</v>
      </c>
      <c r="L249" s="15">
        <v>2450.987385518571</v>
      </c>
      <c r="M249" s="41">
        <v>1439.7926144814292</v>
      </c>
      <c r="N249" s="370">
        <v>0</v>
      </c>
      <c r="O249" s="371">
        <v>0</v>
      </c>
      <c r="P249" s="394">
        <v>1151.8340915851434</v>
      </c>
      <c r="Q249" s="393">
        <v>2401574.0809550239</v>
      </c>
      <c r="S249" s="128"/>
      <c r="T249" s="129"/>
      <c r="U249" s="130"/>
    </row>
    <row r="250" spans="1:21" x14ac:dyDescent="0.25">
      <c r="A250" s="366">
        <v>761</v>
      </c>
      <c r="B250" s="38" t="s">
        <v>168</v>
      </c>
      <c r="C250" s="367">
        <v>8828</v>
      </c>
      <c r="D250" s="368">
        <v>20</v>
      </c>
      <c r="E250" s="14">
        <v>24812423.850000001</v>
      </c>
      <c r="F250" s="14">
        <v>124062119.25</v>
      </c>
      <c r="G250" s="349">
        <v>0</v>
      </c>
      <c r="H250" s="369">
        <v>24663549.306899998</v>
      </c>
      <c r="I250" s="14">
        <v>1331065.3593072672</v>
      </c>
      <c r="J250" s="15">
        <v>0</v>
      </c>
      <c r="K250" s="15">
        <v>25994614.666207265</v>
      </c>
      <c r="L250" s="15">
        <v>2944.5644161992823</v>
      </c>
      <c r="M250" s="41">
        <v>946.21558380071792</v>
      </c>
      <c r="N250" s="370">
        <v>0</v>
      </c>
      <c r="O250" s="371">
        <v>0</v>
      </c>
      <c r="P250" s="394">
        <v>756.97246704057443</v>
      </c>
      <c r="Q250" s="393">
        <v>6682552.939034191</v>
      </c>
      <c r="S250" s="128"/>
      <c r="T250" s="129"/>
      <c r="U250" s="130"/>
    </row>
    <row r="251" spans="1:21" x14ac:dyDescent="0.25">
      <c r="A251" s="366">
        <v>762</v>
      </c>
      <c r="B251" s="38" t="s">
        <v>169</v>
      </c>
      <c r="C251" s="367">
        <v>3967</v>
      </c>
      <c r="D251" s="368">
        <v>20.5</v>
      </c>
      <c r="E251" s="14">
        <v>9738449.6199999992</v>
      </c>
      <c r="F251" s="14">
        <v>47504632.292682923</v>
      </c>
      <c r="G251" s="349">
        <v>0</v>
      </c>
      <c r="H251" s="369">
        <v>9443920.899785364</v>
      </c>
      <c r="I251" s="14">
        <v>1982487.0186230273</v>
      </c>
      <c r="J251" s="15">
        <v>0</v>
      </c>
      <c r="K251" s="15">
        <v>11426407.918408392</v>
      </c>
      <c r="L251" s="15">
        <v>2880.364990776</v>
      </c>
      <c r="M251" s="41">
        <v>1010.4150092240002</v>
      </c>
      <c r="N251" s="370">
        <v>0</v>
      </c>
      <c r="O251" s="371">
        <v>0</v>
      </c>
      <c r="P251" s="394">
        <v>808.33200737920015</v>
      </c>
      <c r="Q251" s="393">
        <v>3206653.0732732872</v>
      </c>
      <c r="S251" s="128"/>
      <c r="T251" s="129"/>
      <c r="U251" s="130"/>
    </row>
    <row r="252" spans="1:21" x14ac:dyDescent="0.25">
      <c r="A252" s="366">
        <v>765</v>
      </c>
      <c r="B252" s="38" t="s">
        <v>170</v>
      </c>
      <c r="C252" s="367">
        <v>10389</v>
      </c>
      <c r="D252" s="368">
        <v>21.25</v>
      </c>
      <c r="E252" s="14">
        <v>33739795.289999999</v>
      </c>
      <c r="F252" s="14">
        <v>158775507.24705881</v>
      </c>
      <c r="G252" s="349">
        <v>0</v>
      </c>
      <c r="H252" s="369">
        <v>31564570.840715289</v>
      </c>
      <c r="I252" s="14">
        <v>2759662.8242832557</v>
      </c>
      <c r="J252" s="15">
        <v>0</v>
      </c>
      <c r="K252" s="15">
        <v>34324233.664998546</v>
      </c>
      <c r="L252" s="15">
        <v>3303.9015944747853</v>
      </c>
      <c r="M252" s="41">
        <v>586.87840552521493</v>
      </c>
      <c r="N252" s="370">
        <v>0</v>
      </c>
      <c r="O252" s="371">
        <v>0</v>
      </c>
      <c r="P252" s="394">
        <v>469.50272442017194</v>
      </c>
      <c r="Q252" s="393">
        <v>4877663.8040011665</v>
      </c>
      <c r="S252" s="128"/>
      <c r="T252" s="129"/>
      <c r="U252" s="130"/>
    </row>
    <row r="253" spans="1:21" x14ac:dyDescent="0.25">
      <c r="A253" s="366">
        <v>768</v>
      </c>
      <c r="B253" s="38" t="s">
        <v>171</v>
      </c>
      <c r="C253" s="367">
        <v>2530</v>
      </c>
      <c r="D253" s="368">
        <v>21.5</v>
      </c>
      <c r="E253" s="14">
        <v>6409599.0800000001</v>
      </c>
      <c r="F253" s="14">
        <v>29812088.744186047</v>
      </c>
      <c r="G253" s="349">
        <v>0</v>
      </c>
      <c r="H253" s="369">
        <v>5926643.2423441857</v>
      </c>
      <c r="I253" s="14">
        <v>1186893.8816045474</v>
      </c>
      <c r="J253" s="15">
        <v>0</v>
      </c>
      <c r="K253" s="15">
        <v>7113537.1239487333</v>
      </c>
      <c r="L253" s="15">
        <v>2811.6747525489063</v>
      </c>
      <c r="M253" s="41">
        <v>1079.1052474510939</v>
      </c>
      <c r="N253" s="370">
        <v>0</v>
      </c>
      <c r="O253" s="371">
        <v>0</v>
      </c>
      <c r="P253" s="394">
        <v>863.28419796087519</v>
      </c>
      <c r="Q253" s="393">
        <v>2184109.0208410141</v>
      </c>
      <c r="S253" s="128"/>
      <c r="T253" s="129"/>
      <c r="U253" s="130"/>
    </row>
    <row r="254" spans="1:21" x14ac:dyDescent="0.25">
      <c r="A254" s="366">
        <v>777</v>
      </c>
      <c r="B254" s="38" t="s">
        <v>172</v>
      </c>
      <c r="C254" s="367">
        <v>7862</v>
      </c>
      <c r="D254" s="368">
        <v>21.5</v>
      </c>
      <c r="E254" s="14">
        <v>21809560.530000001</v>
      </c>
      <c r="F254" s="14">
        <v>101439816.41860466</v>
      </c>
      <c r="G254" s="349">
        <v>0</v>
      </c>
      <c r="H254" s="369">
        <v>20166235.504018605</v>
      </c>
      <c r="I254" s="14">
        <v>2556186.7272323067</v>
      </c>
      <c r="J254" s="15">
        <v>0</v>
      </c>
      <c r="K254" s="15">
        <v>22722422.231250912</v>
      </c>
      <c r="L254" s="15">
        <v>2890.1580044837078</v>
      </c>
      <c r="M254" s="41">
        <v>1000.6219955162924</v>
      </c>
      <c r="N254" s="370">
        <v>0</v>
      </c>
      <c r="O254" s="371">
        <v>0</v>
      </c>
      <c r="P254" s="394">
        <v>800.49759641303399</v>
      </c>
      <c r="Q254" s="393">
        <v>6293512.1029992728</v>
      </c>
      <c r="S254" s="128"/>
      <c r="T254" s="129"/>
      <c r="U254" s="130"/>
    </row>
    <row r="255" spans="1:21" x14ac:dyDescent="0.25">
      <c r="A255" s="366">
        <v>778</v>
      </c>
      <c r="B255" s="38" t="s">
        <v>173</v>
      </c>
      <c r="C255" s="367">
        <v>7145</v>
      </c>
      <c r="D255" s="368">
        <v>21.75</v>
      </c>
      <c r="E255" s="14">
        <v>20718968.260000002</v>
      </c>
      <c r="F255" s="14">
        <v>95259624.18390806</v>
      </c>
      <c r="G255" s="349">
        <v>0</v>
      </c>
      <c r="H255" s="369">
        <v>18937613.287760921</v>
      </c>
      <c r="I255" s="14">
        <v>1685140.8485400656</v>
      </c>
      <c r="J255" s="15">
        <v>0</v>
      </c>
      <c r="K255" s="15">
        <v>20622754.136300985</v>
      </c>
      <c r="L255" s="15">
        <v>2886.3196831771847</v>
      </c>
      <c r="M255" s="41">
        <v>1004.4603168228155</v>
      </c>
      <c r="N255" s="370">
        <v>0</v>
      </c>
      <c r="O255" s="371">
        <v>0</v>
      </c>
      <c r="P255" s="394">
        <v>803.56825345825246</v>
      </c>
      <c r="Q255" s="393">
        <v>5741495.1709592137</v>
      </c>
      <c r="S255" s="128"/>
      <c r="T255" s="129"/>
      <c r="U255" s="130"/>
    </row>
    <row r="256" spans="1:21" x14ac:dyDescent="0.25">
      <c r="A256" s="366">
        <v>781</v>
      </c>
      <c r="B256" s="38" t="s">
        <v>174</v>
      </c>
      <c r="C256" s="367">
        <v>3753</v>
      </c>
      <c r="D256" s="368">
        <v>19</v>
      </c>
      <c r="E256" s="14">
        <v>8932512.9299999997</v>
      </c>
      <c r="F256" s="14">
        <v>47013225.947368421</v>
      </c>
      <c r="G256" s="349">
        <v>0</v>
      </c>
      <c r="H256" s="369">
        <v>9346229.3183368407</v>
      </c>
      <c r="I256" s="14">
        <v>1376363.0438206417</v>
      </c>
      <c r="J256" s="15">
        <v>0</v>
      </c>
      <c r="K256" s="15">
        <v>10722592.362157483</v>
      </c>
      <c r="L256" s="15">
        <v>2857.0723053976772</v>
      </c>
      <c r="M256" s="41">
        <v>1033.707694602323</v>
      </c>
      <c r="N256" s="370">
        <v>0</v>
      </c>
      <c r="O256" s="371">
        <v>0</v>
      </c>
      <c r="P256" s="394">
        <v>826.96615568185848</v>
      </c>
      <c r="Q256" s="393">
        <v>3103603.982274015</v>
      </c>
      <c r="S256" s="128"/>
      <c r="T256" s="129"/>
      <c r="U256" s="130"/>
    </row>
    <row r="257" spans="1:21" x14ac:dyDescent="0.25">
      <c r="A257" s="366">
        <v>783</v>
      </c>
      <c r="B257" s="38" t="s">
        <v>175</v>
      </c>
      <c r="C257" s="367">
        <v>6811</v>
      </c>
      <c r="D257" s="368">
        <v>21.5</v>
      </c>
      <c r="E257" s="14">
        <v>24005914.100000001</v>
      </c>
      <c r="F257" s="14">
        <v>111655414.41860466</v>
      </c>
      <c r="G257" s="349">
        <v>0</v>
      </c>
      <c r="H257" s="369">
        <v>22197096.386418603</v>
      </c>
      <c r="I257" s="14">
        <v>1289186.5390341745</v>
      </c>
      <c r="J257" s="15">
        <v>0</v>
      </c>
      <c r="K257" s="15">
        <v>23486282.925452776</v>
      </c>
      <c r="L257" s="15">
        <v>3448.2870247324586</v>
      </c>
      <c r="M257" s="41">
        <v>442.49297526754162</v>
      </c>
      <c r="N257" s="370">
        <v>0</v>
      </c>
      <c r="O257" s="371">
        <v>0</v>
      </c>
      <c r="P257" s="394">
        <v>353.9943802140333</v>
      </c>
      <c r="Q257" s="393">
        <v>2411055.7236377806</v>
      </c>
      <c r="S257" s="128"/>
      <c r="T257" s="129"/>
      <c r="U257" s="130"/>
    </row>
    <row r="258" spans="1:21" x14ac:dyDescent="0.25">
      <c r="A258" s="366">
        <v>785</v>
      </c>
      <c r="B258" s="38" t="s">
        <v>176</v>
      </c>
      <c r="C258" s="367">
        <v>2869</v>
      </c>
      <c r="D258" s="368">
        <v>21.5</v>
      </c>
      <c r="E258" s="14">
        <v>7681812.96</v>
      </c>
      <c r="F258" s="14">
        <v>35729362.604651161</v>
      </c>
      <c r="G258" s="349">
        <v>0</v>
      </c>
      <c r="H258" s="369">
        <v>7102997.2858046498</v>
      </c>
      <c r="I258" s="14">
        <v>595469.89876687457</v>
      </c>
      <c r="J258" s="15">
        <v>0</v>
      </c>
      <c r="K258" s="15">
        <v>7698467.1845715242</v>
      </c>
      <c r="L258" s="15">
        <v>2683.3277046258363</v>
      </c>
      <c r="M258" s="41">
        <v>1207.4522953741639</v>
      </c>
      <c r="N258" s="370">
        <v>0</v>
      </c>
      <c r="O258" s="371">
        <v>0</v>
      </c>
      <c r="P258" s="394">
        <v>965.96183629933114</v>
      </c>
      <c r="Q258" s="393">
        <v>2771344.5083427811</v>
      </c>
      <c r="S258" s="128"/>
      <c r="T258" s="129"/>
      <c r="U258" s="130"/>
    </row>
    <row r="259" spans="1:21" x14ac:dyDescent="0.25">
      <c r="A259" s="366">
        <v>790</v>
      </c>
      <c r="B259" s="38" t="s">
        <v>177</v>
      </c>
      <c r="C259" s="367">
        <v>24651</v>
      </c>
      <c r="D259" s="368">
        <v>20.75</v>
      </c>
      <c r="E259" s="14">
        <v>72217801.829999998</v>
      </c>
      <c r="F259" s="14">
        <v>348037599.18072289</v>
      </c>
      <c r="G259" s="349">
        <v>0</v>
      </c>
      <c r="H259" s="369">
        <v>69189874.717127696</v>
      </c>
      <c r="I259" s="14">
        <v>4522383.4579647025</v>
      </c>
      <c r="J259" s="15">
        <v>0</v>
      </c>
      <c r="K259" s="15">
        <v>73712258.175092399</v>
      </c>
      <c r="L259" s="15">
        <v>2990.2339935537057</v>
      </c>
      <c r="M259" s="41">
        <v>900.54600644629454</v>
      </c>
      <c r="N259" s="370">
        <v>0</v>
      </c>
      <c r="O259" s="371">
        <v>0</v>
      </c>
      <c r="P259" s="394">
        <v>720.43680515703568</v>
      </c>
      <c r="Q259" s="393">
        <v>17759487.683926087</v>
      </c>
      <c r="S259" s="128"/>
      <c r="T259" s="129"/>
      <c r="U259" s="130"/>
    </row>
    <row r="260" spans="1:21" x14ac:dyDescent="0.25">
      <c r="A260" s="366">
        <v>791</v>
      </c>
      <c r="B260" s="38" t="s">
        <v>178</v>
      </c>
      <c r="C260" s="367">
        <v>5301</v>
      </c>
      <c r="D260" s="368">
        <v>22</v>
      </c>
      <c r="E260" s="14">
        <v>13885866.83</v>
      </c>
      <c r="F260" s="14">
        <v>63117576.5</v>
      </c>
      <c r="G260" s="349">
        <v>0</v>
      </c>
      <c r="H260" s="369">
        <v>12547774.208199998</v>
      </c>
      <c r="I260" s="14">
        <v>1100170.5295568341</v>
      </c>
      <c r="J260" s="15">
        <v>0</v>
      </c>
      <c r="K260" s="15">
        <v>13647944.737756833</v>
      </c>
      <c r="L260" s="15">
        <v>2574.5981395504309</v>
      </c>
      <c r="M260" s="41">
        <v>1316.1818604495693</v>
      </c>
      <c r="N260" s="370">
        <v>0</v>
      </c>
      <c r="O260" s="371">
        <v>0</v>
      </c>
      <c r="P260" s="394">
        <v>1052.9454883596554</v>
      </c>
      <c r="Q260" s="393">
        <v>5581664.0337945335</v>
      </c>
      <c r="S260" s="128"/>
      <c r="T260" s="129"/>
      <c r="U260" s="130"/>
    </row>
    <row r="261" spans="1:21" x14ac:dyDescent="0.25">
      <c r="A261" s="366">
        <v>831</v>
      </c>
      <c r="B261" s="38" t="s">
        <v>179</v>
      </c>
      <c r="C261" s="367">
        <v>4715</v>
      </c>
      <c r="D261" s="368">
        <v>21</v>
      </c>
      <c r="E261" s="14">
        <v>17357668.870000001</v>
      </c>
      <c r="F261" s="14">
        <v>82655566.047619045</v>
      </c>
      <c r="G261" s="349">
        <v>0</v>
      </c>
      <c r="H261" s="369">
        <v>16431926.530266665</v>
      </c>
      <c r="I261" s="14">
        <v>832494.16784318071</v>
      </c>
      <c r="J261" s="15">
        <v>0</v>
      </c>
      <c r="K261" s="15">
        <v>17264420.698109847</v>
      </c>
      <c r="L261" s="15">
        <v>3661.5950579236155</v>
      </c>
      <c r="M261" s="41">
        <v>229.18494207638469</v>
      </c>
      <c r="N261" s="370">
        <v>0</v>
      </c>
      <c r="O261" s="371">
        <v>0</v>
      </c>
      <c r="P261" s="394">
        <v>183.34795366110777</v>
      </c>
      <c r="Q261" s="393">
        <v>864485.60151212313</v>
      </c>
      <c r="S261" s="128"/>
      <c r="T261" s="129"/>
      <c r="U261" s="130"/>
    </row>
    <row r="262" spans="1:21" x14ac:dyDescent="0.25">
      <c r="A262" s="366">
        <v>832</v>
      </c>
      <c r="B262" s="38" t="s">
        <v>180</v>
      </c>
      <c r="C262" s="367">
        <v>4024</v>
      </c>
      <c r="D262" s="368">
        <v>20.5</v>
      </c>
      <c r="E262" s="14">
        <v>9950130.5099999998</v>
      </c>
      <c r="F262" s="14">
        <v>48537222</v>
      </c>
      <c r="G262" s="349">
        <v>0</v>
      </c>
      <c r="H262" s="369">
        <v>9649199.7335999981</v>
      </c>
      <c r="I262" s="14">
        <v>1247823.250268196</v>
      </c>
      <c r="J262" s="15">
        <v>0</v>
      </c>
      <c r="K262" s="15">
        <v>10897022.983868195</v>
      </c>
      <c r="L262" s="15">
        <v>2708.0076997684382</v>
      </c>
      <c r="M262" s="41">
        <v>1182.772300231562</v>
      </c>
      <c r="N262" s="370">
        <v>0</v>
      </c>
      <c r="O262" s="371">
        <v>0</v>
      </c>
      <c r="P262" s="394">
        <v>946.21784018524966</v>
      </c>
      <c r="Q262" s="393">
        <v>3807580.5889054448</v>
      </c>
      <c r="S262" s="128"/>
      <c r="T262" s="129"/>
    </row>
    <row r="263" spans="1:21" x14ac:dyDescent="0.25">
      <c r="A263" s="366">
        <v>833</v>
      </c>
      <c r="B263" s="38" t="s">
        <v>366</v>
      </c>
      <c r="C263" s="367">
        <v>1662</v>
      </c>
      <c r="D263" s="368">
        <v>20.75</v>
      </c>
      <c r="E263" s="14">
        <v>5456859.7699999996</v>
      </c>
      <c r="F263" s="14">
        <v>26298119.373493977</v>
      </c>
      <c r="G263" s="349">
        <v>0</v>
      </c>
      <c r="H263" s="369">
        <v>5228066.1314506019</v>
      </c>
      <c r="I263" s="14">
        <v>231237.00630826753</v>
      </c>
      <c r="J263" s="15">
        <v>0</v>
      </c>
      <c r="K263" s="15">
        <v>5459303.1377588697</v>
      </c>
      <c r="L263" s="15">
        <v>3284.7792645961913</v>
      </c>
      <c r="M263" s="41">
        <v>606.0007354038089</v>
      </c>
      <c r="N263" s="370">
        <v>0</v>
      </c>
      <c r="O263" s="371">
        <v>0</v>
      </c>
      <c r="P263" s="394">
        <v>484.80058832304712</v>
      </c>
      <c r="Q263" s="393">
        <v>805738.57779290434</v>
      </c>
      <c r="S263" s="128"/>
      <c r="T263" s="129"/>
    </row>
    <row r="264" spans="1:21" x14ac:dyDescent="0.25">
      <c r="A264" s="366">
        <v>834</v>
      </c>
      <c r="B264" s="38" t="s">
        <v>181</v>
      </c>
      <c r="C264" s="367">
        <v>6081</v>
      </c>
      <c r="D264" s="368">
        <v>20.25</v>
      </c>
      <c r="E264" s="14">
        <v>19163052.359999999</v>
      </c>
      <c r="F264" s="14">
        <v>94632357.333333328</v>
      </c>
      <c r="G264" s="349">
        <v>0</v>
      </c>
      <c r="H264" s="369">
        <v>18812912.637866665</v>
      </c>
      <c r="I264" s="14">
        <v>1224535.1163026346</v>
      </c>
      <c r="J264" s="15">
        <v>0</v>
      </c>
      <c r="K264" s="15">
        <v>20037447.7541693</v>
      </c>
      <c r="L264" s="15">
        <v>3295.0908985642659</v>
      </c>
      <c r="M264" s="41">
        <v>595.6891014357343</v>
      </c>
      <c r="N264" s="370">
        <v>0</v>
      </c>
      <c r="O264" s="371">
        <v>0</v>
      </c>
      <c r="P264" s="394">
        <v>476.55128114858746</v>
      </c>
      <c r="Q264" s="393">
        <v>2897908.3406645604</v>
      </c>
      <c r="S264" s="128"/>
      <c r="T264" s="129"/>
    </row>
    <row r="265" spans="1:21" x14ac:dyDescent="0.25">
      <c r="A265" s="366">
        <v>837</v>
      </c>
      <c r="B265" s="38" t="s">
        <v>367</v>
      </c>
      <c r="C265" s="367">
        <v>235239</v>
      </c>
      <c r="D265" s="368">
        <v>19.75</v>
      </c>
      <c r="E265" s="14">
        <v>820315607.70000005</v>
      </c>
      <c r="F265" s="14">
        <v>4153496747.8481011</v>
      </c>
      <c r="G265" s="349">
        <v>0</v>
      </c>
      <c r="H265" s="369">
        <v>825715153.47220242</v>
      </c>
      <c r="I265" s="14">
        <v>74314694.9011233</v>
      </c>
      <c r="J265" s="15">
        <v>0</v>
      </c>
      <c r="K265" s="15">
        <v>900029848.37332571</v>
      </c>
      <c r="L265" s="15">
        <v>3826.02310149816</v>
      </c>
      <c r="M265" s="41">
        <v>64.756898501840169</v>
      </c>
      <c r="N265" s="370">
        <v>0</v>
      </c>
      <c r="O265" s="371">
        <v>0</v>
      </c>
      <c r="P265" s="394">
        <v>51.80551880147214</v>
      </c>
      <c r="Q265" s="393">
        <v>12186678.437339505</v>
      </c>
      <c r="S265" s="128"/>
      <c r="T265" s="129"/>
    </row>
    <row r="266" spans="1:21" x14ac:dyDescent="0.25">
      <c r="A266" s="366">
        <v>844</v>
      </c>
      <c r="B266" s="38" t="s">
        <v>182</v>
      </c>
      <c r="C266" s="367">
        <v>1567</v>
      </c>
      <c r="D266" s="368">
        <v>20.75</v>
      </c>
      <c r="E266" s="14">
        <v>3648100.7</v>
      </c>
      <c r="F266" s="14">
        <v>17581208.192771085</v>
      </c>
      <c r="G266" s="349">
        <v>0</v>
      </c>
      <c r="H266" s="369">
        <v>3495144.1887228913</v>
      </c>
      <c r="I266" s="14">
        <v>453265.34693740908</v>
      </c>
      <c r="J266" s="15">
        <v>0</v>
      </c>
      <c r="K266" s="15">
        <v>3948409.5356603004</v>
      </c>
      <c r="L266" s="15">
        <v>2519.7252939759414</v>
      </c>
      <c r="M266" s="41">
        <v>1371.0547060240588</v>
      </c>
      <c r="N266" s="370">
        <v>0</v>
      </c>
      <c r="O266" s="371">
        <v>0</v>
      </c>
      <c r="P266" s="394">
        <v>1096.8437648192471</v>
      </c>
      <c r="Q266" s="393">
        <v>1718754.1794717603</v>
      </c>
      <c r="S266" s="128"/>
      <c r="T266" s="129"/>
    </row>
    <row r="267" spans="1:21" x14ac:dyDescent="0.25">
      <c r="A267" s="366">
        <v>845</v>
      </c>
      <c r="B267" s="38" t="s">
        <v>183</v>
      </c>
      <c r="C267" s="367">
        <v>3062</v>
      </c>
      <c r="D267" s="368">
        <v>19.5</v>
      </c>
      <c r="E267" s="14">
        <v>8243611.6500000004</v>
      </c>
      <c r="F267" s="14">
        <v>42274931.538461536</v>
      </c>
      <c r="G267" s="349">
        <v>0</v>
      </c>
      <c r="H267" s="369">
        <v>8404256.3898461517</v>
      </c>
      <c r="I267" s="14">
        <v>463059.90157168254</v>
      </c>
      <c r="J267" s="15">
        <v>0</v>
      </c>
      <c r="K267" s="15">
        <v>8867316.2914178334</v>
      </c>
      <c r="L267" s="15">
        <v>2895.9230213644132</v>
      </c>
      <c r="M267" s="41">
        <v>994.85697863558698</v>
      </c>
      <c r="N267" s="370">
        <v>0</v>
      </c>
      <c r="O267" s="371">
        <v>0</v>
      </c>
      <c r="P267" s="394">
        <v>795.88558290846959</v>
      </c>
      <c r="Q267" s="393">
        <v>2437001.6548657338</v>
      </c>
      <c r="S267" s="128"/>
      <c r="T267" s="129"/>
    </row>
    <row r="268" spans="1:21" x14ac:dyDescent="0.25">
      <c r="A268" s="366">
        <v>846</v>
      </c>
      <c r="B268" s="38" t="s">
        <v>368</v>
      </c>
      <c r="C268" s="367">
        <v>5158</v>
      </c>
      <c r="D268" s="368">
        <v>22.5</v>
      </c>
      <c r="E268" s="14">
        <v>14699002.34</v>
      </c>
      <c r="F268" s="14">
        <v>65328899.288888887</v>
      </c>
      <c r="G268" s="349">
        <v>0</v>
      </c>
      <c r="H268" s="369">
        <v>12987385.178631108</v>
      </c>
      <c r="I268" s="14">
        <v>886502.93855783367</v>
      </c>
      <c r="J268" s="15">
        <v>0</v>
      </c>
      <c r="K268" s="15">
        <v>13873888.117188942</v>
      </c>
      <c r="L268" s="15">
        <v>2689.7805578109619</v>
      </c>
      <c r="M268" s="41">
        <v>1200.9994421890383</v>
      </c>
      <c r="N268" s="370">
        <v>0</v>
      </c>
      <c r="O268" s="371">
        <v>0</v>
      </c>
      <c r="P268" s="394">
        <v>960.79955375123063</v>
      </c>
      <c r="Q268" s="393">
        <v>4955804.0982488478</v>
      </c>
      <c r="S268" s="128"/>
      <c r="T268" s="129"/>
    </row>
    <row r="269" spans="1:21" x14ac:dyDescent="0.25">
      <c r="A269" s="366">
        <v>848</v>
      </c>
      <c r="B269" s="38" t="s">
        <v>184</v>
      </c>
      <c r="C269" s="367">
        <v>4482</v>
      </c>
      <c r="D269" s="368">
        <v>21.75</v>
      </c>
      <c r="E269" s="14">
        <v>11667241.08</v>
      </c>
      <c r="F269" s="14">
        <v>53642487.724137932</v>
      </c>
      <c r="G269" s="349">
        <v>0</v>
      </c>
      <c r="H269" s="369">
        <v>10664126.559558619</v>
      </c>
      <c r="I269" s="14">
        <v>938371.97245084017</v>
      </c>
      <c r="J269" s="15">
        <v>0</v>
      </c>
      <c r="K269" s="15">
        <v>11602498.532009458</v>
      </c>
      <c r="L269" s="15">
        <v>2588.6877581457961</v>
      </c>
      <c r="M269" s="41">
        <v>1302.0922418542041</v>
      </c>
      <c r="N269" s="370">
        <v>0</v>
      </c>
      <c r="O269" s="371">
        <v>0</v>
      </c>
      <c r="P269" s="394">
        <v>1041.6737934833634</v>
      </c>
      <c r="Q269" s="393">
        <v>4668781.9423924349</v>
      </c>
      <c r="S269" s="128"/>
      <c r="T269" s="129"/>
    </row>
    <row r="270" spans="1:21" x14ac:dyDescent="0.25">
      <c r="A270" s="366">
        <v>849</v>
      </c>
      <c r="B270" s="38" t="s">
        <v>185</v>
      </c>
      <c r="C270" s="367">
        <v>3112</v>
      </c>
      <c r="D270" s="368">
        <v>21.75</v>
      </c>
      <c r="E270" s="14">
        <v>8023894.4699999997</v>
      </c>
      <c r="F270" s="14">
        <v>36891468.827586204</v>
      </c>
      <c r="G270" s="349">
        <v>0</v>
      </c>
      <c r="H270" s="369">
        <v>7334024.0029241368</v>
      </c>
      <c r="I270" s="14">
        <v>563945.77270789177</v>
      </c>
      <c r="J270" s="15">
        <v>0</v>
      </c>
      <c r="K270" s="15">
        <v>7897969.7756320285</v>
      </c>
      <c r="L270" s="15">
        <v>2537.9080255886979</v>
      </c>
      <c r="M270" s="41">
        <v>1352.8719744113023</v>
      </c>
      <c r="N270" s="370">
        <v>0</v>
      </c>
      <c r="O270" s="371">
        <v>0</v>
      </c>
      <c r="P270" s="394">
        <v>1082.297579529042</v>
      </c>
      <c r="Q270" s="393">
        <v>3368110.0674943784</v>
      </c>
      <c r="S270" s="128"/>
      <c r="T270" s="129"/>
    </row>
    <row r="271" spans="1:21" x14ac:dyDescent="0.25">
      <c r="A271" s="366">
        <v>850</v>
      </c>
      <c r="B271" s="38" t="s">
        <v>186</v>
      </c>
      <c r="C271" s="367">
        <v>2406</v>
      </c>
      <c r="D271" s="368">
        <v>21</v>
      </c>
      <c r="E271" s="14">
        <v>6987670.2300000004</v>
      </c>
      <c r="F271" s="14">
        <v>33274620.142857142</v>
      </c>
      <c r="G271" s="349">
        <v>0</v>
      </c>
      <c r="H271" s="369">
        <v>6614994.4843999986</v>
      </c>
      <c r="I271" s="14">
        <v>599708.02834276669</v>
      </c>
      <c r="J271" s="15">
        <v>0</v>
      </c>
      <c r="K271" s="15">
        <v>7214702.5127427652</v>
      </c>
      <c r="L271" s="15">
        <v>2998.62947329292</v>
      </c>
      <c r="M271" s="41">
        <v>892.15052670708019</v>
      </c>
      <c r="N271" s="370">
        <v>0</v>
      </c>
      <c r="O271" s="371">
        <v>0</v>
      </c>
      <c r="P271" s="394">
        <v>713.72042136566415</v>
      </c>
      <c r="Q271" s="393">
        <v>1717211.3338057878</v>
      </c>
      <c r="S271" s="128"/>
      <c r="T271" s="129"/>
    </row>
    <row r="272" spans="1:21" x14ac:dyDescent="0.25">
      <c r="A272" s="366">
        <v>851</v>
      </c>
      <c r="B272" s="38" t="s">
        <v>369</v>
      </c>
      <c r="C272" s="367">
        <v>21875</v>
      </c>
      <c r="D272" s="368">
        <v>21</v>
      </c>
      <c r="E272" s="14">
        <v>75589534.950000003</v>
      </c>
      <c r="F272" s="14">
        <v>359950166.4285714</v>
      </c>
      <c r="G272" s="349">
        <v>0</v>
      </c>
      <c r="H272" s="369">
        <v>71558093.085999981</v>
      </c>
      <c r="I272" s="14">
        <v>2837346.5135940271</v>
      </c>
      <c r="J272" s="15">
        <v>0</v>
      </c>
      <c r="K272" s="15">
        <v>74395439.599594012</v>
      </c>
      <c r="L272" s="15">
        <v>3400.9343816957262</v>
      </c>
      <c r="M272" s="41">
        <v>489.84561830427401</v>
      </c>
      <c r="N272" s="370">
        <v>0</v>
      </c>
      <c r="O272" s="371">
        <v>0</v>
      </c>
      <c r="P272" s="394">
        <v>391.87649464341922</v>
      </c>
      <c r="Q272" s="393">
        <v>8572298.3203247953</v>
      </c>
      <c r="S272" s="128"/>
      <c r="T272" s="129"/>
    </row>
    <row r="273" spans="1:20" x14ac:dyDescent="0.25">
      <c r="A273" s="366">
        <v>853</v>
      </c>
      <c r="B273" s="38" t="s">
        <v>370</v>
      </c>
      <c r="C273" s="367">
        <v>191331</v>
      </c>
      <c r="D273" s="368">
        <v>19.5</v>
      </c>
      <c r="E273" s="14">
        <v>634521088.63</v>
      </c>
      <c r="F273" s="14">
        <v>3253954300.6666665</v>
      </c>
      <c r="G273" s="349">
        <v>0</v>
      </c>
      <c r="H273" s="369">
        <v>646886114.97253323</v>
      </c>
      <c r="I273" s="14">
        <v>103432775.03230809</v>
      </c>
      <c r="J273" s="15">
        <v>0</v>
      </c>
      <c r="K273" s="15">
        <v>750318890.00484133</v>
      </c>
      <c r="L273" s="15">
        <v>3921.5751237637464</v>
      </c>
      <c r="M273" s="41">
        <v>-30.795123763746233</v>
      </c>
      <c r="N273" s="370">
        <v>3.4273563580868078</v>
      </c>
      <c r="O273" s="371">
        <v>0.33427356358086807</v>
      </c>
      <c r="P273" s="394">
        <v>-10.293995761421328</v>
      </c>
      <c r="Q273" s="393">
        <v>-1969560.5030285041</v>
      </c>
      <c r="S273" s="128"/>
      <c r="T273" s="129"/>
    </row>
    <row r="274" spans="1:20" x14ac:dyDescent="0.25">
      <c r="A274" s="366">
        <v>854</v>
      </c>
      <c r="B274" s="38" t="s">
        <v>187</v>
      </c>
      <c r="C274" s="367">
        <v>3438</v>
      </c>
      <c r="D274" s="368">
        <v>21.25</v>
      </c>
      <c r="E274" s="14">
        <v>9897799.4900000002</v>
      </c>
      <c r="F274" s="14">
        <v>46577879.952941179</v>
      </c>
      <c r="G274" s="349">
        <v>0</v>
      </c>
      <c r="H274" s="369">
        <v>9259682.5346447062</v>
      </c>
      <c r="I274" s="14">
        <v>697183.37658562581</v>
      </c>
      <c r="J274" s="15">
        <v>0</v>
      </c>
      <c r="K274" s="15">
        <v>9956865.9112303313</v>
      </c>
      <c r="L274" s="15">
        <v>2896.1215564951517</v>
      </c>
      <c r="M274" s="41">
        <v>994.65844350484849</v>
      </c>
      <c r="N274" s="370">
        <v>0</v>
      </c>
      <c r="O274" s="371">
        <v>0</v>
      </c>
      <c r="P274" s="394">
        <v>795.72675480387886</v>
      </c>
      <c r="Q274" s="393">
        <v>2735708.5830157357</v>
      </c>
      <c r="S274" s="128"/>
      <c r="T274" s="129"/>
    </row>
    <row r="275" spans="1:20" x14ac:dyDescent="0.25">
      <c r="A275" s="366">
        <v>857</v>
      </c>
      <c r="B275" s="38" t="s">
        <v>188</v>
      </c>
      <c r="C275" s="367">
        <v>2551</v>
      </c>
      <c r="D275" s="368">
        <v>22</v>
      </c>
      <c r="E275" s="14">
        <v>6633076.8899999997</v>
      </c>
      <c r="F275" s="14">
        <v>30150349.5</v>
      </c>
      <c r="G275" s="349">
        <v>0</v>
      </c>
      <c r="H275" s="369">
        <v>5993889.4805999994</v>
      </c>
      <c r="I275" s="14">
        <v>709249.67892342375</v>
      </c>
      <c r="J275" s="15">
        <v>0</v>
      </c>
      <c r="K275" s="15">
        <v>6703139.1595234228</v>
      </c>
      <c r="L275" s="15">
        <v>2627.6515717457555</v>
      </c>
      <c r="M275" s="41">
        <v>1263.1284282542447</v>
      </c>
      <c r="N275" s="370">
        <v>0</v>
      </c>
      <c r="O275" s="371">
        <v>0</v>
      </c>
      <c r="P275" s="394">
        <v>1010.5027426033957</v>
      </c>
      <c r="Q275" s="393">
        <v>2577792.4963812623</v>
      </c>
      <c r="S275" s="128"/>
      <c r="T275" s="129"/>
    </row>
    <row r="276" spans="1:20" x14ac:dyDescent="0.25">
      <c r="A276" s="366">
        <v>858</v>
      </c>
      <c r="B276" s="38" t="s">
        <v>371</v>
      </c>
      <c r="C276" s="367">
        <v>38664</v>
      </c>
      <c r="D276" s="368">
        <v>19.5</v>
      </c>
      <c r="E276" s="14">
        <v>168544553.47999999</v>
      </c>
      <c r="F276" s="14">
        <v>864331043.4871794</v>
      </c>
      <c r="G276" s="349">
        <v>0</v>
      </c>
      <c r="H276" s="369">
        <v>171829011.44525126</v>
      </c>
      <c r="I276" s="14">
        <v>7791833.8653309392</v>
      </c>
      <c r="J276" s="15">
        <v>0</v>
      </c>
      <c r="K276" s="15">
        <v>179620845.31058219</v>
      </c>
      <c r="L276" s="15">
        <v>4645.6870812792831</v>
      </c>
      <c r="M276" s="41">
        <v>-754.90708127928292</v>
      </c>
      <c r="N276" s="370">
        <v>6.6265946705218814</v>
      </c>
      <c r="O276" s="371">
        <v>0.36626594670521884</v>
      </c>
      <c r="P276" s="394">
        <v>-276.49675679923013</v>
      </c>
      <c r="Q276" s="393">
        <v>-10690470.604885433</v>
      </c>
      <c r="S276" s="128"/>
      <c r="T276" s="129"/>
    </row>
    <row r="277" spans="1:20" x14ac:dyDescent="0.25">
      <c r="A277" s="366">
        <v>859</v>
      </c>
      <c r="B277" s="38" t="s">
        <v>189</v>
      </c>
      <c r="C277" s="367">
        <v>6758</v>
      </c>
      <c r="D277" s="368">
        <v>22</v>
      </c>
      <c r="E277" s="14">
        <v>18638499.649999999</v>
      </c>
      <c r="F277" s="14">
        <v>84720452.954545438</v>
      </c>
      <c r="G277" s="349">
        <v>0</v>
      </c>
      <c r="H277" s="369">
        <v>16842426.047363631</v>
      </c>
      <c r="I277" s="14">
        <v>390099.95329513965</v>
      </c>
      <c r="J277" s="15">
        <v>0</v>
      </c>
      <c r="K277" s="15">
        <v>17232526.000658773</v>
      </c>
      <c r="L277" s="15">
        <v>2549.9446582803748</v>
      </c>
      <c r="M277" s="41">
        <v>1340.8353417196254</v>
      </c>
      <c r="N277" s="370">
        <v>0</v>
      </c>
      <c r="O277" s="371">
        <v>0</v>
      </c>
      <c r="P277" s="394">
        <v>1072.6682733757004</v>
      </c>
      <c r="Q277" s="393">
        <v>7249092.1914729839</v>
      </c>
      <c r="S277" s="128"/>
      <c r="T277" s="129"/>
    </row>
    <row r="278" spans="1:20" x14ac:dyDescent="0.25">
      <c r="A278" s="366">
        <v>886</v>
      </c>
      <c r="B278" s="38" t="s">
        <v>372</v>
      </c>
      <c r="C278" s="367">
        <v>13021</v>
      </c>
      <c r="D278" s="368">
        <v>21</v>
      </c>
      <c r="E278" s="14">
        <v>45464979.350000001</v>
      </c>
      <c r="F278" s="14">
        <v>216499901.66666666</v>
      </c>
      <c r="G278" s="349">
        <v>0</v>
      </c>
      <c r="H278" s="369">
        <v>43040180.451333329</v>
      </c>
      <c r="I278" s="14">
        <v>2394442.9328822568</v>
      </c>
      <c r="J278" s="15">
        <v>0</v>
      </c>
      <c r="K278" s="15">
        <v>45434623.384215586</v>
      </c>
      <c r="L278" s="15">
        <v>3489.334412427278</v>
      </c>
      <c r="M278" s="41">
        <v>401.44558757272216</v>
      </c>
      <c r="N278" s="370">
        <v>0</v>
      </c>
      <c r="O278" s="371">
        <v>0</v>
      </c>
      <c r="P278" s="394">
        <v>321.15647005817777</v>
      </c>
      <c r="Q278" s="393">
        <v>4181778.3966275328</v>
      </c>
      <c r="S278" s="128"/>
      <c r="T278" s="129"/>
    </row>
    <row r="279" spans="1:20" x14ac:dyDescent="0.25">
      <c r="A279" s="366">
        <v>887</v>
      </c>
      <c r="B279" s="38" t="s">
        <v>190</v>
      </c>
      <c r="C279" s="367">
        <v>4792</v>
      </c>
      <c r="D279" s="368">
        <v>22</v>
      </c>
      <c r="E279" s="14">
        <v>13565050.060000001</v>
      </c>
      <c r="F279" s="14">
        <v>61659318.454545453</v>
      </c>
      <c r="G279" s="349">
        <v>0</v>
      </c>
      <c r="H279" s="369">
        <v>12257872.508763636</v>
      </c>
      <c r="I279" s="14">
        <v>870338.31487206649</v>
      </c>
      <c r="J279" s="15">
        <v>0</v>
      </c>
      <c r="K279" s="15">
        <v>13128210.823635701</v>
      </c>
      <c r="L279" s="15">
        <v>2739.6099381543618</v>
      </c>
      <c r="M279" s="41">
        <v>1151.1700618456384</v>
      </c>
      <c r="N279" s="370">
        <v>0</v>
      </c>
      <c r="O279" s="371">
        <v>0</v>
      </c>
      <c r="P279" s="394">
        <v>920.93604947651079</v>
      </c>
      <c r="Q279" s="393">
        <v>4413125.5490914397</v>
      </c>
      <c r="S279" s="128"/>
      <c r="T279" s="129"/>
    </row>
    <row r="280" spans="1:20" x14ac:dyDescent="0.25">
      <c r="A280" s="366">
        <v>889</v>
      </c>
      <c r="B280" s="38" t="s">
        <v>191</v>
      </c>
      <c r="C280" s="367">
        <v>2702</v>
      </c>
      <c r="D280" s="368">
        <v>20.5</v>
      </c>
      <c r="E280" s="14">
        <v>6542978.7599999998</v>
      </c>
      <c r="F280" s="14">
        <v>31916969.560975611</v>
      </c>
      <c r="G280" s="349">
        <v>0</v>
      </c>
      <c r="H280" s="369">
        <v>6345093.5487219505</v>
      </c>
      <c r="I280" s="14">
        <v>844096.25609085872</v>
      </c>
      <c r="J280" s="15">
        <v>0</v>
      </c>
      <c r="K280" s="15">
        <v>7189189.8048128095</v>
      </c>
      <c r="L280" s="15">
        <v>2660.6920077027421</v>
      </c>
      <c r="M280" s="41">
        <v>1230.0879922972581</v>
      </c>
      <c r="N280" s="370">
        <v>0</v>
      </c>
      <c r="O280" s="371">
        <v>0</v>
      </c>
      <c r="P280" s="394">
        <v>984.07039383780648</v>
      </c>
      <c r="Q280" s="393">
        <v>2658958.2041497533</v>
      </c>
      <c r="S280" s="128"/>
      <c r="T280" s="129"/>
    </row>
    <row r="281" spans="1:20" x14ac:dyDescent="0.25">
      <c r="A281" s="366">
        <v>890</v>
      </c>
      <c r="B281" s="38" t="s">
        <v>192</v>
      </c>
      <c r="C281" s="367">
        <v>1232</v>
      </c>
      <c r="D281" s="368">
        <v>21</v>
      </c>
      <c r="E281" s="14">
        <v>3932625.15</v>
      </c>
      <c r="F281" s="14">
        <v>18726786.428571429</v>
      </c>
      <c r="G281" s="349">
        <v>0</v>
      </c>
      <c r="H281" s="369">
        <v>3722885.1419999995</v>
      </c>
      <c r="I281" s="14">
        <v>156695.10345273768</v>
      </c>
      <c r="J281" s="15">
        <v>0</v>
      </c>
      <c r="K281" s="15">
        <v>3879580.2454527374</v>
      </c>
      <c r="L281" s="15">
        <v>3149.0099394908584</v>
      </c>
      <c r="M281" s="41">
        <v>741.77006050914179</v>
      </c>
      <c r="N281" s="370">
        <v>0</v>
      </c>
      <c r="O281" s="371">
        <v>0</v>
      </c>
      <c r="P281" s="394">
        <v>593.4160484073135</v>
      </c>
      <c r="Q281" s="393">
        <v>731088.57163781021</v>
      </c>
      <c r="S281" s="128"/>
      <c r="T281" s="129"/>
    </row>
    <row r="282" spans="1:20" x14ac:dyDescent="0.25">
      <c r="A282" s="366">
        <v>892</v>
      </c>
      <c r="B282" s="38" t="s">
        <v>193</v>
      </c>
      <c r="C282" s="367">
        <v>3783</v>
      </c>
      <c r="D282" s="368">
        <v>21.5</v>
      </c>
      <c r="E282" s="14">
        <v>10338224.51</v>
      </c>
      <c r="F282" s="14">
        <v>48084765.162790701</v>
      </c>
      <c r="G282" s="349">
        <v>0</v>
      </c>
      <c r="H282" s="369">
        <v>9559251.3143627904</v>
      </c>
      <c r="I282" s="14">
        <v>550920.75947381859</v>
      </c>
      <c r="J282" s="15">
        <v>0</v>
      </c>
      <c r="K282" s="15">
        <v>10110172.07383661</v>
      </c>
      <c r="L282" s="15">
        <v>2672.527643097174</v>
      </c>
      <c r="M282" s="41">
        <v>1218.2523569028263</v>
      </c>
      <c r="N282" s="370">
        <v>0</v>
      </c>
      <c r="O282" s="371">
        <v>0</v>
      </c>
      <c r="P282" s="394">
        <v>974.601885522261</v>
      </c>
      <c r="Q282" s="393">
        <v>3686918.9329307135</v>
      </c>
      <c r="S282" s="128"/>
      <c r="T282" s="129"/>
    </row>
    <row r="283" spans="1:20" x14ac:dyDescent="0.25">
      <c r="A283" s="366">
        <v>893</v>
      </c>
      <c r="B283" s="38" t="s">
        <v>373</v>
      </c>
      <c r="C283" s="367">
        <v>7455</v>
      </c>
      <c r="D283" s="368">
        <v>21.25</v>
      </c>
      <c r="E283" s="14">
        <v>22035522.82</v>
      </c>
      <c r="F283" s="14">
        <v>103696577.97647059</v>
      </c>
      <c r="G283" s="349">
        <v>0</v>
      </c>
      <c r="H283" s="369">
        <v>20614879.70172235</v>
      </c>
      <c r="I283" s="14">
        <v>2420211.5295582679</v>
      </c>
      <c r="J283" s="15">
        <v>0</v>
      </c>
      <c r="K283" s="15">
        <v>23035091.231280617</v>
      </c>
      <c r="L283" s="15">
        <v>3089.8848063421351</v>
      </c>
      <c r="M283" s="41">
        <v>800.89519365786509</v>
      </c>
      <c r="N283" s="370">
        <v>0</v>
      </c>
      <c r="O283" s="371">
        <v>0</v>
      </c>
      <c r="P283" s="394">
        <v>640.71615492629212</v>
      </c>
      <c r="Q283" s="393">
        <v>4776538.9349755077</v>
      </c>
      <c r="S283" s="128"/>
      <c r="T283" s="129"/>
    </row>
    <row r="284" spans="1:20" x14ac:dyDescent="0.25">
      <c r="A284" s="366">
        <v>895</v>
      </c>
      <c r="B284" s="38" t="s">
        <v>374</v>
      </c>
      <c r="C284" s="367">
        <v>15700</v>
      </c>
      <c r="D284" s="368">
        <v>20.75</v>
      </c>
      <c r="E284" s="14">
        <v>56921786.590000004</v>
      </c>
      <c r="F284" s="14">
        <v>274321863.08433735</v>
      </c>
      <c r="G284" s="349">
        <v>0</v>
      </c>
      <c r="H284" s="369">
        <v>54535186.381166257</v>
      </c>
      <c r="I284" s="14">
        <v>3160630.8272960712</v>
      </c>
      <c r="J284" s="15">
        <v>0</v>
      </c>
      <c r="K284" s="15">
        <v>57695817.208462328</v>
      </c>
      <c r="L284" s="15">
        <v>3674.8928158256258</v>
      </c>
      <c r="M284" s="41">
        <v>215.8871841743744</v>
      </c>
      <c r="N284" s="370">
        <v>0</v>
      </c>
      <c r="O284" s="371">
        <v>0</v>
      </c>
      <c r="P284" s="394">
        <v>172.70974733949953</v>
      </c>
      <c r="Q284" s="393">
        <v>2711543.0332301427</v>
      </c>
      <c r="S284" s="128"/>
      <c r="T284" s="129"/>
    </row>
    <row r="285" spans="1:20" x14ac:dyDescent="0.25">
      <c r="A285" s="366">
        <v>905</v>
      </c>
      <c r="B285" s="38" t="s">
        <v>375</v>
      </c>
      <c r="C285" s="367">
        <v>67552</v>
      </c>
      <c r="D285" s="368">
        <v>20.5</v>
      </c>
      <c r="E285" s="14">
        <v>240414855.53</v>
      </c>
      <c r="F285" s="14">
        <v>1172755392.8292682</v>
      </c>
      <c r="G285" s="349">
        <v>0</v>
      </c>
      <c r="H285" s="369">
        <v>233143772.09445849</v>
      </c>
      <c r="I285" s="14">
        <v>24707126.550879035</v>
      </c>
      <c r="J285" s="15">
        <v>0</v>
      </c>
      <c r="K285" s="15">
        <v>257850898.64533752</v>
      </c>
      <c r="L285" s="15">
        <v>3817.0727535134047</v>
      </c>
      <c r="M285" s="41">
        <v>73.707246486595523</v>
      </c>
      <c r="N285" s="370">
        <v>0</v>
      </c>
      <c r="O285" s="371">
        <v>0</v>
      </c>
      <c r="P285" s="394">
        <v>58.965797189276422</v>
      </c>
      <c r="Q285" s="393">
        <v>3983257.5317300009</v>
      </c>
      <c r="S285" s="128"/>
      <c r="T285" s="129"/>
    </row>
    <row r="286" spans="1:20" x14ac:dyDescent="0.25">
      <c r="A286" s="366">
        <v>908</v>
      </c>
      <c r="B286" s="38" t="s">
        <v>194</v>
      </c>
      <c r="C286" s="367">
        <v>21137</v>
      </c>
      <c r="D286" s="368">
        <v>20.25</v>
      </c>
      <c r="E286" s="14">
        <v>73353913.629999995</v>
      </c>
      <c r="F286" s="14">
        <v>362241548.79012346</v>
      </c>
      <c r="G286" s="349">
        <v>0</v>
      </c>
      <c r="H286" s="369">
        <v>72013619.899476543</v>
      </c>
      <c r="I286" s="14">
        <v>4204417.1155989664</v>
      </c>
      <c r="J286" s="15">
        <v>0</v>
      </c>
      <c r="K286" s="15">
        <v>76218037.015075505</v>
      </c>
      <c r="L286" s="15">
        <v>3605.906089562166</v>
      </c>
      <c r="M286" s="41">
        <v>284.87391043783418</v>
      </c>
      <c r="N286" s="370">
        <v>0</v>
      </c>
      <c r="O286" s="371">
        <v>0</v>
      </c>
      <c r="P286" s="394">
        <v>227.89912835026735</v>
      </c>
      <c r="Q286" s="393">
        <v>4817103.8759396011</v>
      </c>
      <c r="S286" s="128"/>
      <c r="T286" s="129"/>
    </row>
    <row r="287" spans="1:20" x14ac:dyDescent="0.25">
      <c r="A287" s="366">
        <v>915</v>
      </c>
      <c r="B287" s="38" t="s">
        <v>195</v>
      </c>
      <c r="C287" s="367">
        <v>20829</v>
      </c>
      <c r="D287" s="368">
        <v>21</v>
      </c>
      <c r="E287" s="14">
        <v>70019446.939999998</v>
      </c>
      <c r="F287" s="14">
        <v>333425937.80952382</v>
      </c>
      <c r="G287" s="349">
        <v>0</v>
      </c>
      <c r="H287" s="369">
        <v>66285076.436533324</v>
      </c>
      <c r="I287" s="14">
        <v>4133671.9762664572</v>
      </c>
      <c r="J287" s="15">
        <v>0</v>
      </c>
      <c r="K287" s="15">
        <v>70418748.412799776</v>
      </c>
      <c r="L287" s="15">
        <v>3380.8031308656091</v>
      </c>
      <c r="M287" s="41">
        <v>509.97686913439111</v>
      </c>
      <c r="N287" s="370">
        <v>0</v>
      </c>
      <c r="O287" s="371">
        <v>0</v>
      </c>
      <c r="P287" s="394">
        <v>407.98149530751289</v>
      </c>
      <c r="Q287" s="393">
        <v>8497846.5657601859</v>
      </c>
      <c r="S287" s="128"/>
      <c r="T287" s="129"/>
    </row>
    <row r="288" spans="1:20" x14ac:dyDescent="0.25">
      <c r="A288" s="366">
        <v>918</v>
      </c>
      <c r="B288" s="38" t="s">
        <v>196</v>
      </c>
      <c r="C288" s="367">
        <v>2285</v>
      </c>
      <c r="D288" s="368">
        <v>22.25</v>
      </c>
      <c r="E288" s="14">
        <v>7274446.8899999997</v>
      </c>
      <c r="F288" s="14">
        <v>32694143.325842697</v>
      </c>
      <c r="G288" s="349">
        <v>0</v>
      </c>
      <c r="H288" s="369">
        <v>6499595.6931775277</v>
      </c>
      <c r="I288" s="14">
        <v>714474.08210719191</v>
      </c>
      <c r="J288" s="15">
        <v>0</v>
      </c>
      <c r="K288" s="15">
        <v>7214069.7752847197</v>
      </c>
      <c r="L288" s="15">
        <v>3157.1421336038161</v>
      </c>
      <c r="M288" s="41">
        <v>733.63786639618411</v>
      </c>
      <c r="N288" s="370">
        <v>0</v>
      </c>
      <c r="O288" s="371">
        <v>0</v>
      </c>
      <c r="P288" s="394">
        <v>586.91029311694729</v>
      </c>
      <c r="Q288" s="393">
        <v>1341090.0197722246</v>
      </c>
      <c r="S288" s="128"/>
      <c r="T288" s="129"/>
    </row>
    <row r="289" spans="1:20" x14ac:dyDescent="0.25">
      <c r="A289" s="366">
        <v>921</v>
      </c>
      <c r="B289" s="38" t="s">
        <v>197</v>
      </c>
      <c r="C289" s="367">
        <v>2058</v>
      </c>
      <c r="D289" s="368">
        <v>21.5</v>
      </c>
      <c r="E289" s="14">
        <v>4890790.25</v>
      </c>
      <c r="F289" s="14">
        <v>22747861.627906978</v>
      </c>
      <c r="G289" s="349">
        <v>0</v>
      </c>
      <c r="H289" s="369">
        <v>4522274.8916279068</v>
      </c>
      <c r="I289" s="14">
        <v>555407.13478774752</v>
      </c>
      <c r="J289" s="15">
        <v>0</v>
      </c>
      <c r="K289" s="15">
        <v>5077682.0264156545</v>
      </c>
      <c r="L289" s="15">
        <v>2467.2896143905027</v>
      </c>
      <c r="M289" s="41">
        <v>1423.4903856094975</v>
      </c>
      <c r="N289" s="370">
        <v>0</v>
      </c>
      <c r="O289" s="371">
        <v>0</v>
      </c>
      <c r="P289" s="394">
        <v>1138.7923084875981</v>
      </c>
      <c r="Q289" s="393">
        <v>2343634.570867477</v>
      </c>
      <c r="S289" s="128"/>
      <c r="T289" s="129"/>
    </row>
    <row r="290" spans="1:20" x14ac:dyDescent="0.25">
      <c r="A290" s="366">
        <v>922</v>
      </c>
      <c r="B290" s="38" t="s">
        <v>198</v>
      </c>
      <c r="C290" s="367">
        <v>4393</v>
      </c>
      <c r="D290" s="368">
        <v>21.5</v>
      </c>
      <c r="E290" s="14">
        <v>15446598.060000001</v>
      </c>
      <c r="F290" s="14">
        <v>71844642.139534891</v>
      </c>
      <c r="G290" s="349">
        <v>0</v>
      </c>
      <c r="H290" s="369">
        <v>14282714.857339535</v>
      </c>
      <c r="I290" s="14">
        <v>500982.74739553389</v>
      </c>
      <c r="J290" s="15">
        <v>0</v>
      </c>
      <c r="K290" s="15">
        <v>14783697.604735069</v>
      </c>
      <c r="L290" s="15">
        <v>3365.2851365206166</v>
      </c>
      <c r="M290" s="41">
        <v>525.49486347938364</v>
      </c>
      <c r="N290" s="370">
        <v>0</v>
      </c>
      <c r="O290" s="371">
        <v>0</v>
      </c>
      <c r="P290" s="394">
        <v>420.39589078350696</v>
      </c>
      <c r="Q290" s="393">
        <v>1846799.148211946</v>
      </c>
      <c r="S290" s="128"/>
      <c r="T290" s="129"/>
    </row>
    <row r="291" spans="1:20" x14ac:dyDescent="0.25">
      <c r="A291" s="366">
        <v>924</v>
      </c>
      <c r="B291" s="38" t="s">
        <v>376</v>
      </c>
      <c r="C291" s="367">
        <v>3166</v>
      </c>
      <c r="D291" s="368">
        <v>22</v>
      </c>
      <c r="E291" s="14">
        <v>8835316.3800000008</v>
      </c>
      <c r="F291" s="14">
        <v>40160529.000000007</v>
      </c>
      <c r="G291" s="349">
        <v>0</v>
      </c>
      <c r="H291" s="369">
        <v>7983913.1652000006</v>
      </c>
      <c r="I291" s="14">
        <v>573649.84186131763</v>
      </c>
      <c r="J291" s="15">
        <v>0</v>
      </c>
      <c r="K291" s="15">
        <v>8557563.0070613176</v>
      </c>
      <c r="L291" s="15">
        <v>2702.9573616744528</v>
      </c>
      <c r="M291" s="41">
        <v>1187.8226383255474</v>
      </c>
      <c r="N291" s="370">
        <v>0</v>
      </c>
      <c r="O291" s="371">
        <v>0</v>
      </c>
      <c r="P291" s="394">
        <v>950.25811066043798</v>
      </c>
      <c r="Q291" s="393">
        <v>3008517.1783509469</v>
      </c>
      <c r="S291" s="128"/>
      <c r="T291" s="129"/>
    </row>
    <row r="292" spans="1:20" x14ac:dyDescent="0.25">
      <c r="A292" s="366">
        <v>925</v>
      </c>
      <c r="B292" s="38" t="s">
        <v>199</v>
      </c>
      <c r="C292" s="367">
        <v>3676</v>
      </c>
      <c r="D292" s="368">
        <v>21</v>
      </c>
      <c r="E292" s="14">
        <v>9804947.0299999993</v>
      </c>
      <c r="F292" s="14">
        <v>46690223.952380948</v>
      </c>
      <c r="G292" s="349">
        <v>0</v>
      </c>
      <c r="H292" s="369">
        <v>9282016.5217333306</v>
      </c>
      <c r="I292" s="14">
        <v>3255869.0625585355</v>
      </c>
      <c r="J292" s="15">
        <v>0</v>
      </c>
      <c r="K292" s="15">
        <v>12537885.584291866</v>
      </c>
      <c r="L292" s="15">
        <v>3410.7414538334783</v>
      </c>
      <c r="M292" s="41">
        <v>480.03854616652188</v>
      </c>
      <c r="N292" s="370">
        <v>0</v>
      </c>
      <c r="O292" s="371">
        <v>0</v>
      </c>
      <c r="P292" s="394">
        <v>384.03083693321753</v>
      </c>
      <c r="Q292" s="393">
        <v>1411697.3565665076</v>
      </c>
      <c r="S292" s="128"/>
      <c r="T292" s="129"/>
    </row>
    <row r="293" spans="1:20" x14ac:dyDescent="0.25">
      <c r="A293" s="366">
        <v>927</v>
      </c>
      <c r="B293" s="38" t="s">
        <v>377</v>
      </c>
      <c r="C293" s="367">
        <v>29211</v>
      </c>
      <c r="D293" s="368">
        <v>20.5</v>
      </c>
      <c r="E293" s="14">
        <v>116793500.2</v>
      </c>
      <c r="F293" s="14">
        <v>569724391.21951222</v>
      </c>
      <c r="G293" s="349">
        <v>0</v>
      </c>
      <c r="H293" s="369">
        <v>113261208.97443901</v>
      </c>
      <c r="I293" s="14">
        <v>3485165.255036118</v>
      </c>
      <c r="J293" s="15">
        <v>0</v>
      </c>
      <c r="K293" s="15">
        <v>116746374.22947513</v>
      </c>
      <c r="L293" s="15">
        <v>3996.6579107005964</v>
      </c>
      <c r="M293" s="41">
        <v>-105.8779107005962</v>
      </c>
      <c r="N293" s="370">
        <v>4.6622866444535562</v>
      </c>
      <c r="O293" s="371">
        <v>0.34662286644453555</v>
      </c>
      <c r="P293" s="394">
        <v>-36.699704900199222</v>
      </c>
      <c r="Q293" s="393">
        <v>-1072035.0798397195</v>
      </c>
      <c r="S293" s="128"/>
      <c r="T293" s="129"/>
    </row>
    <row r="294" spans="1:20" x14ac:dyDescent="0.25">
      <c r="A294" s="366">
        <v>931</v>
      </c>
      <c r="B294" s="38" t="s">
        <v>200</v>
      </c>
      <c r="C294" s="367">
        <v>6264</v>
      </c>
      <c r="D294" s="368">
        <v>21</v>
      </c>
      <c r="E294" s="14">
        <v>16422108.68</v>
      </c>
      <c r="F294" s="14">
        <v>78200517.523809522</v>
      </c>
      <c r="G294" s="349">
        <v>0</v>
      </c>
      <c r="H294" s="369">
        <v>15546262.883733332</v>
      </c>
      <c r="I294" s="14">
        <v>2169113.7762052817</v>
      </c>
      <c r="J294" s="15">
        <v>0</v>
      </c>
      <c r="K294" s="15">
        <v>17715376.659938615</v>
      </c>
      <c r="L294" s="15">
        <v>2828.1252649965859</v>
      </c>
      <c r="M294" s="41">
        <v>1062.6547350034143</v>
      </c>
      <c r="N294" s="370">
        <v>0</v>
      </c>
      <c r="O294" s="371">
        <v>0</v>
      </c>
      <c r="P294" s="394">
        <v>850.12378800273154</v>
      </c>
      <c r="Q294" s="393">
        <v>5325175.4080491103</v>
      </c>
      <c r="S294" s="128"/>
      <c r="T294" s="129"/>
    </row>
    <row r="295" spans="1:20" x14ac:dyDescent="0.25">
      <c r="A295" s="366">
        <v>934</v>
      </c>
      <c r="B295" s="38" t="s">
        <v>201</v>
      </c>
      <c r="C295" s="367">
        <v>2901</v>
      </c>
      <c r="D295" s="368">
        <v>22.25</v>
      </c>
      <c r="E295" s="14">
        <v>8877941.4000000004</v>
      </c>
      <c r="F295" s="14">
        <v>39900860.2247191</v>
      </c>
      <c r="G295" s="349">
        <v>0</v>
      </c>
      <c r="H295" s="369">
        <v>7932291.0126741556</v>
      </c>
      <c r="I295" s="14">
        <v>570447.30864037655</v>
      </c>
      <c r="J295" s="15">
        <v>0</v>
      </c>
      <c r="K295" s="15">
        <v>8502738.3213145323</v>
      </c>
      <c r="L295" s="15">
        <v>2930.9680528488566</v>
      </c>
      <c r="M295" s="41">
        <v>959.81194715114361</v>
      </c>
      <c r="N295" s="370">
        <v>0</v>
      </c>
      <c r="O295" s="371">
        <v>0</v>
      </c>
      <c r="P295" s="394">
        <v>767.84955772091496</v>
      </c>
      <c r="Q295" s="393">
        <v>2227531.5669483743</v>
      </c>
      <c r="S295" s="128"/>
      <c r="T295" s="129"/>
    </row>
    <row r="296" spans="1:20" x14ac:dyDescent="0.25">
      <c r="A296" s="366">
        <v>935</v>
      </c>
      <c r="B296" s="38" t="s">
        <v>202</v>
      </c>
      <c r="C296" s="367">
        <v>3150</v>
      </c>
      <c r="D296" s="368">
        <v>20.5</v>
      </c>
      <c r="E296" s="14">
        <v>8811714.8000000007</v>
      </c>
      <c r="F296" s="14">
        <v>42983974.634146348</v>
      </c>
      <c r="G296" s="349">
        <v>0</v>
      </c>
      <c r="H296" s="369">
        <v>8545214.1572682932</v>
      </c>
      <c r="I296" s="14">
        <v>924261.67744748259</v>
      </c>
      <c r="J296" s="15">
        <v>0</v>
      </c>
      <c r="K296" s="15">
        <v>9469475.8347157761</v>
      </c>
      <c r="L296" s="15">
        <v>3006.1828046716751</v>
      </c>
      <c r="M296" s="41">
        <v>884.59719532832514</v>
      </c>
      <c r="N296" s="370">
        <v>0</v>
      </c>
      <c r="O296" s="371">
        <v>0</v>
      </c>
      <c r="P296" s="394">
        <v>707.67775626266018</v>
      </c>
      <c r="Q296" s="393">
        <v>2229184.9322273796</v>
      </c>
      <c r="S296" s="128"/>
      <c r="T296" s="129"/>
    </row>
    <row r="297" spans="1:20" x14ac:dyDescent="0.25">
      <c r="A297" s="366">
        <v>936</v>
      </c>
      <c r="B297" s="38" t="s">
        <v>378</v>
      </c>
      <c r="C297" s="367">
        <v>6739</v>
      </c>
      <c r="D297" s="368">
        <v>21.25</v>
      </c>
      <c r="E297" s="14">
        <v>18580558.280000001</v>
      </c>
      <c r="F297" s="14">
        <v>87437921.317647055</v>
      </c>
      <c r="G297" s="349">
        <v>0</v>
      </c>
      <c r="H297" s="369">
        <v>17382658.757948231</v>
      </c>
      <c r="I297" s="14">
        <v>2345636.0799813815</v>
      </c>
      <c r="J297" s="15">
        <v>0</v>
      </c>
      <c r="K297" s="15">
        <v>19728294.837929614</v>
      </c>
      <c r="L297" s="15">
        <v>2927.4810562293537</v>
      </c>
      <c r="M297" s="41">
        <v>963.29894377064647</v>
      </c>
      <c r="N297" s="370">
        <v>0</v>
      </c>
      <c r="O297" s="371">
        <v>0</v>
      </c>
      <c r="P297" s="394">
        <v>770.63915501651718</v>
      </c>
      <c r="Q297" s="393">
        <v>5193337.2656563092</v>
      </c>
      <c r="S297" s="128"/>
      <c r="T297" s="129"/>
    </row>
    <row r="298" spans="1:20" x14ac:dyDescent="0.25">
      <c r="A298" s="366">
        <v>946</v>
      </c>
      <c r="B298" s="38" t="s">
        <v>379</v>
      </c>
      <c r="C298" s="367">
        <v>6613</v>
      </c>
      <c r="D298" s="368">
        <v>21</v>
      </c>
      <c r="E298" s="14">
        <v>19381657.899999999</v>
      </c>
      <c r="F298" s="14">
        <v>92293609.04761903</v>
      </c>
      <c r="G298" s="349">
        <v>0</v>
      </c>
      <c r="H298" s="369">
        <v>18347969.478666659</v>
      </c>
      <c r="I298" s="14">
        <v>1620652.6260745833</v>
      </c>
      <c r="J298" s="15">
        <v>0</v>
      </c>
      <c r="K298" s="15">
        <v>19968622.104741242</v>
      </c>
      <c r="L298" s="15">
        <v>3019.6011046032422</v>
      </c>
      <c r="M298" s="41">
        <v>871.17889539675798</v>
      </c>
      <c r="N298" s="370">
        <v>0</v>
      </c>
      <c r="O298" s="371">
        <v>0</v>
      </c>
      <c r="P298" s="394">
        <v>696.94311631740641</v>
      </c>
      <c r="Q298" s="393">
        <v>4608884.8282070085</v>
      </c>
      <c r="S298" s="128"/>
      <c r="T298" s="129"/>
    </row>
    <row r="299" spans="1:20" x14ac:dyDescent="0.25">
      <c r="A299" s="366">
        <v>976</v>
      </c>
      <c r="B299" s="38" t="s">
        <v>380</v>
      </c>
      <c r="C299" s="367">
        <v>4022</v>
      </c>
      <c r="D299" s="368">
        <v>20</v>
      </c>
      <c r="E299" s="14">
        <v>10671797.99</v>
      </c>
      <c r="F299" s="14">
        <v>53358989.950000003</v>
      </c>
      <c r="G299" s="349">
        <v>0</v>
      </c>
      <c r="H299" s="369">
        <v>10607767.202059999</v>
      </c>
      <c r="I299" s="14">
        <v>712654.03647338948</v>
      </c>
      <c r="J299" s="15">
        <v>0</v>
      </c>
      <c r="K299" s="15">
        <v>11320421.238533389</v>
      </c>
      <c r="L299" s="15">
        <v>2814.6248728327669</v>
      </c>
      <c r="M299" s="41">
        <v>1076.1551271672333</v>
      </c>
      <c r="N299" s="370">
        <v>0</v>
      </c>
      <c r="O299" s="371">
        <v>0</v>
      </c>
      <c r="P299" s="394">
        <v>860.92410173378676</v>
      </c>
      <c r="Q299" s="393">
        <v>3462636.7371732905</v>
      </c>
      <c r="S299" s="128"/>
      <c r="T299" s="129"/>
    </row>
    <row r="300" spans="1:20" x14ac:dyDescent="0.25">
      <c r="A300" s="366">
        <v>977</v>
      </c>
      <c r="B300" s="38" t="s">
        <v>203</v>
      </c>
      <c r="C300" s="367">
        <v>15212</v>
      </c>
      <c r="D300" s="368">
        <v>22</v>
      </c>
      <c r="E300" s="14">
        <v>48352833.649999999</v>
      </c>
      <c r="F300" s="14">
        <v>219785607.5</v>
      </c>
      <c r="G300" s="349">
        <v>0</v>
      </c>
      <c r="H300" s="369">
        <v>43693378.770999998</v>
      </c>
      <c r="I300" s="14">
        <v>2839955.7231810335</v>
      </c>
      <c r="J300" s="15">
        <v>0</v>
      </c>
      <c r="K300" s="15">
        <v>46533334.494181029</v>
      </c>
      <c r="L300" s="15">
        <v>3058.9885941481089</v>
      </c>
      <c r="M300" s="41">
        <v>831.79140585189134</v>
      </c>
      <c r="N300" s="370">
        <v>0</v>
      </c>
      <c r="O300" s="371">
        <v>0</v>
      </c>
      <c r="P300" s="394">
        <v>665.43312468151316</v>
      </c>
      <c r="Q300" s="393">
        <v>10122568.692655178</v>
      </c>
      <c r="S300" s="128"/>
      <c r="T300" s="129"/>
    </row>
    <row r="301" spans="1:20" x14ac:dyDescent="0.25">
      <c r="A301" s="366">
        <v>980</v>
      </c>
      <c r="B301" s="38" t="s">
        <v>204</v>
      </c>
      <c r="C301" s="367">
        <v>32983</v>
      </c>
      <c r="D301" s="368">
        <v>20.5</v>
      </c>
      <c r="E301" s="14">
        <v>117401712.27</v>
      </c>
      <c r="F301" s="14">
        <v>572691279.36585367</v>
      </c>
      <c r="G301" s="349">
        <v>0</v>
      </c>
      <c r="H301" s="369">
        <v>113851026.33793169</v>
      </c>
      <c r="I301" s="14">
        <v>5841770.7502337601</v>
      </c>
      <c r="J301" s="15">
        <v>0</v>
      </c>
      <c r="K301" s="15">
        <v>119692797.08816545</v>
      </c>
      <c r="L301" s="15">
        <v>3628.9239028640645</v>
      </c>
      <c r="M301" s="41">
        <v>261.85609713593567</v>
      </c>
      <c r="N301" s="370">
        <v>0</v>
      </c>
      <c r="O301" s="371">
        <v>0</v>
      </c>
      <c r="P301" s="394">
        <v>209.48487770874854</v>
      </c>
      <c r="Q301" s="393">
        <v>6909439.7214676533</v>
      </c>
      <c r="S301" s="128"/>
      <c r="T301" s="129"/>
    </row>
    <row r="302" spans="1:20" x14ac:dyDescent="0.25">
      <c r="A302" s="366">
        <v>981</v>
      </c>
      <c r="B302" s="38" t="s">
        <v>205</v>
      </c>
      <c r="C302" s="367">
        <v>2357</v>
      </c>
      <c r="D302" s="368">
        <v>21.5</v>
      </c>
      <c r="E302" s="14">
        <v>7237741.25</v>
      </c>
      <c r="F302" s="14">
        <v>33663912.790697671</v>
      </c>
      <c r="G302" s="349">
        <v>0</v>
      </c>
      <c r="H302" s="369">
        <v>6692385.8627906963</v>
      </c>
      <c r="I302" s="14">
        <v>290051.11819017807</v>
      </c>
      <c r="J302" s="15">
        <v>0</v>
      </c>
      <c r="K302" s="15">
        <v>6982436.980980874</v>
      </c>
      <c r="L302" s="15">
        <v>2962.4255328726663</v>
      </c>
      <c r="M302" s="41">
        <v>928.35446712733392</v>
      </c>
      <c r="N302" s="370">
        <v>0</v>
      </c>
      <c r="O302" s="371">
        <v>0</v>
      </c>
      <c r="P302" s="394">
        <v>742.6835737018672</v>
      </c>
      <c r="Q302" s="393">
        <v>1750505.183215301</v>
      </c>
      <c r="S302" s="128"/>
      <c r="T302" s="129"/>
    </row>
    <row r="303" spans="1:20" x14ac:dyDescent="0.25">
      <c r="A303" s="366">
        <v>989</v>
      </c>
      <c r="B303" s="38" t="s">
        <v>381</v>
      </c>
      <c r="C303" s="367">
        <v>5703</v>
      </c>
      <c r="D303" s="368">
        <v>22</v>
      </c>
      <c r="E303" s="14">
        <v>17215360.690000001</v>
      </c>
      <c r="F303" s="14">
        <v>78251639.500000015</v>
      </c>
      <c r="G303" s="349">
        <v>0</v>
      </c>
      <c r="H303" s="369">
        <v>15556425.932600001</v>
      </c>
      <c r="I303" s="14">
        <v>1334357.1086736531</v>
      </c>
      <c r="J303" s="15">
        <v>0</v>
      </c>
      <c r="K303" s="15">
        <v>16890783.041273654</v>
      </c>
      <c r="L303" s="15">
        <v>2961.7364617348157</v>
      </c>
      <c r="M303" s="41">
        <v>929.04353826518445</v>
      </c>
      <c r="N303" s="370">
        <v>0</v>
      </c>
      <c r="O303" s="371">
        <v>0</v>
      </c>
      <c r="P303" s="394">
        <v>743.23483061214756</v>
      </c>
      <c r="Q303" s="393">
        <v>4238668.2389810774</v>
      </c>
      <c r="S303" s="128"/>
      <c r="T303" s="129"/>
    </row>
    <row r="304" spans="1:20" x14ac:dyDescent="0.25">
      <c r="A304" s="366">
        <v>992</v>
      </c>
      <c r="B304" s="38" t="s">
        <v>206</v>
      </c>
      <c r="C304" s="367">
        <v>18851</v>
      </c>
      <c r="D304" s="368">
        <v>21.5</v>
      </c>
      <c r="E304" s="14">
        <v>61111706.880000003</v>
      </c>
      <c r="F304" s="14">
        <v>284240497.11627907</v>
      </c>
      <c r="G304" s="349">
        <v>0</v>
      </c>
      <c r="H304" s="369">
        <v>56507010.826716274</v>
      </c>
      <c r="I304" s="14">
        <v>7441316.3232318312</v>
      </c>
      <c r="J304" s="15">
        <v>0</v>
      </c>
      <c r="K304" s="15">
        <v>63948327.149948105</v>
      </c>
      <c r="L304" s="15">
        <v>3392.3042358468042</v>
      </c>
      <c r="M304" s="41">
        <v>498.475764153196</v>
      </c>
      <c r="N304" s="370">
        <v>0</v>
      </c>
      <c r="O304" s="371">
        <v>0</v>
      </c>
      <c r="P304" s="394">
        <v>398.78061132255681</v>
      </c>
      <c r="Q304" s="393">
        <v>7517413.3040415188</v>
      </c>
      <c r="S304" s="128"/>
      <c r="T304" s="12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6"/>
  <sheetViews>
    <sheetView zoomScale="80" zoomScaleNormal="80" workbookViewId="0">
      <pane xSplit="1" ySplit="6" topLeftCell="B7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 x14ac:dyDescent="0.25"/>
  <cols>
    <col min="1" max="1" width="18.125" style="313" customWidth="1"/>
    <col min="2" max="2" width="41" style="43" bestFit="1" customWidth="1"/>
    <col min="3" max="3" width="24.875" style="50" customWidth="1"/>
    <col min="4" max="4" width="9.625" style="50" customWidth="1"/>
    <col min="5" max="5" width="25.125" style="50" customWidth="1"/>
    <col min="6" max="6" width="25.625" style="164" customWidth="1"/>
    <col min="7" max="7" width="8.625" style="133"/>
    <col min="8" max="8" width="8.625" style="53"/>
    <col min="9" max="9" width="8.625" style="122"/>
    <col min="10" max="10" width="10.375" style="25" bestFit="1" customWidth="1"/>
    <col min="11" max="15" width="8.625" style="25"/>
  </cols>
  <sheetData>
    <row r="1" spans="1:15" ht="23.25" x14ac:dyDescent="0.35">
      <c r="A1" s="499" t="s">
        <v>531</v>
      </c>
      <c r="I1" s="124"/>
    </row>
    <row r="2" spans="1:15" x14ac:dyDescent="0.25">
      <c r="A2" s="313" t="s">
        <v>403</v>
      </c>
      <c r="I2" s="124"/>
    </row>
    <row r="3" spans="1:15" x14ac:dyDescent="0.25">
      <c r="A3" s="313" t="s">
        <v>532</v>
      </c>
      <c r="E3" s="47"/>
      <c r="I3" s="124"/>
    </row>
    <row r="4" spans="1:15" s="418" customFormat="1" ht="28.5" x14ac:dyDescent="0.2">
      <c r="A4" s="276" t="s">
        <v>533</v>
      </c>
      <c r="B4" s="275" t="s">
        <v>534</v>
      </c>
      <c r="C4" s="278" t="s">
        <v>535</v>
      </c>
      <c r="D4" s="278" t="s">
        <v>536</v>
      </c>
      <c r="E4" s="278" t="s">
        <v>537</v>
      </c>
      <c r="F4" s="278" t="s">
        <v>394</v>
      </c>
      <c r="G4" s="415"/>
      <c r="H4" s="415"/>
      <c r="I4" s="416"/>
      <c r="J4" s="417"/>
      <c r="K4" s="417"/>
      <c r="L4" s="417"/>
      <c r="M4" s="417"/>
      <c r="N4" s="417"/>
      <c r="O4" s="417"/>
    </row>
    <row r="5" spans="1:15" ht="14.25" x14ac:dyDescent="0.2">
      <c r="A5" s="51"/>
      <c r="B5" s="162" t="s">
        <v>538</v>
      </c>
      <c r="F5" s="419">
        <f>F6-D6</f>
        <v>6154257.2056502374</v>
      </c>
      <c r="J5" s="134"/>
    </row>
    <row r="6" spans="1:15" x14ac:dyDescent="0.25">
      <c r="A6" s="164"/>
      <c r="B6" s="43" t="s">
        <v>0</v>
      </c>
      <c r="C6" s="47">
        <f>SUM(C7:C381)</f>
        <v>321376602.16563445</v>
      </c>
      <c r="D6" s="47">
        <f>SUM(D7:D381)</f>
        <v>7073813.8728559939</v>
      </c>
      <c r="E6" s="47">
        <f>SUM(E7:E381)</f>
        <v>315222344.95998424</v>
      </c>
      <c r="F6" s="399">
        <f>C6+D6-E6</f>
        <v>13228071.078506231</v>
      </c>
    </row>
    <row r="7" spans="1:15" s="54" customFormat="1" x14ac:dyDescent="0.25">
      <c r="A7" s="15">
        <v>5</v>
      </c>
      <c r="B7" s="38" t="s">
        <v>1</v>
      </c>
      <c r="C7" s="50">
        <v>3064851.6276000007</v>
      </c>
      <c r="D7" s="50">
        <v>0</v>
      </c>
      <c r="E7" s="50">
        <v>485166.81640000007</v>
      </c>
      <c r="F7" s="399">
        <f>C7+D7-E7</f>
        <v>2579684.8112000008</v>
      </c>
      <c r="G7" s="133"/>
      <c r="H7" s="53"/>
      <c r="I7" s="122"/>
      <c r="J7" s="122"/>
      <c r="K7" s="122"/>
      <c r="L7" s="122"/>
      <c r="M7" s="122"/>
      <c r="N7" s="122"/>
      <c r="O7" s="122"/>
    </row>
    <row r="8" spans="1:15" s="54" customFormat="1" x14ac:dyDescent="0.25">
      <c r="A8" s="15">
        <v>9</v>
      </c>
      <c r="B8" s="38" t="s">
        <v>2</v>
      </c>
      <c r="C8" s="50">
        <v>135143.96000000002</v>
      </c>
      <c r="D8" s="50">
        <v>0</v>
      </c>
      <c r="E8" s="50">
        <v>7112.84</v>
      </c>
      <c r="F8" s="399">
        <f t="shared" ref="F8:F71" si="0">C8+D8-E8</f>
        <v>128031.12000000002</v>
      </c>
      <c r="G8" s="133"/>
      <c r="H8" s="53"/>
      <c r="I8" s="122"/>
      <c r="J8" s="122"/>
      <c r="K8" s="122"/>
      <c r="L8" s="122"/>
      <c r="M8" s="122"/>
      <c r="N8" s="122"/>
      <c r="O8" s="122"/>
    </row>
    <row r="9" spans="1:15" s="54" customFormat="1" x14ac:dyDescent="0.25">
      <c r="A9" s="15">
        <v>10</v>
      </c>
      <c r="B9" s="38" t="s">
        <v>3</v>
      </c>
      <c r="C9" s="50">
        <v>138060.22440000001</v>
      </c>
      <c r="D9" s="50">
        <v>0</v>
      </c>
      <c r="E9" s="50">
        <v>218463.76776000002</v>
      </c>
      <c r="F9" s="399">
        <f t="shared" si="0"/>
        <v>-80403.543360000011</v>
      </c>
      <c r="G9" s="133"/>
      <c r="H9" s="53"/>
      <c r="I9" s="122"/>
      <c r="J9" s="122"/>
      <c r="K9" s="122"/>
      <c r="L9" s="122"/>
      <c r="M9" s="122"/>
      <c r="N9" s="122"/>
      <c r="O9" s="122"/>
    </row>
    <row r="10" spans="1:15" s="54" customFormat="1" x14ac:dyDescent="0.25">
      <c r="A10" s="15">
        <v>16</v>
      </c>
      <c r="B10" s="38" t="s">
        <v>4</v>
      </c>
      <c r="C10" s="50">
        <v>1261888.9444000002</v>
      </c>
      <c r="D10" s="50">
        <v>0</v>
      </c>
      <c r="E10" s="50">
        <v>126295.58704000001</v>
      </c>
      <c r="F10" s="399">
        <f t="shared" si="0"/>
        <v>1135593.3573600003</v>
      </c>
      <c r="G10" s="133"/>
      <c r="H10" s="53"/>
      <c r="I10" s="122"/>
      <c r="J10" s="122"/>
      <c r="K10" s="122"/>
      <c r="L10" s="122"/>
      <c r="M10" s="122"/>
      <c r="N10" s="122"/>
      <c r="O10" s="122"/>
    </row>
    <row r="11" spans="1:15" s="54" customFormat="1" x14ac:dyDescent="0.25">
      <c r="A11" s="15">
        <v>18</v>
      </c>
      <c r="B11" s="38" t="s">
        <v>5</v>
      </c>
      <c r="C11" s="50">
        <v>806596.0560000001</v>
      </c>
      <c r="D11" s="50">
        <v>0</v>
      </c>
      <c r="E11" s="50">
        <v>333933.61232000001</v>
      </c>
      <c r="F11" s="399">
        <f t="shared" si="0"/>
        <v>472662.44368000008</v>
      </c>
      <c r="G11" s="133"/>
      <c r="H11" s="53"/>
      <c r="I11" s="122"/>
      <c r="J11" s="122"/>
      <c r="K11" s="122"/>
      <c r="L11" s="122"/>
      <c r="M11" s="122"/>
      <c r="N11" s="122"/>
      <c r="O11" s="122"/>
    </row>
    <row r="12" spans="1:15" s="54" customFormat="1" x14ac:dyDescent="0.25">
      <c r="A12" s="15">
        <v>19</v>
      </c>
      <c r="B12" s="38" t="s">
        <v>6</v>
      </c>
      <c r="C12" s="50">
        <v>160892.44080000001</v>
      </c>
      <c r="D12" s="50">
        <v>0</v>
      </c>
      <c r="E12" s="50">
        <v>172083.78325600002</v>
      </c>
      <c r="F12" s="399">
        <f t="shared" si="0"/>
        <v>-11191.342456000013</v>
      </c>
      <c r="G12" s="133"/>
      <c r="H12" s="53"/>
      <c r="I12" s="122"/>
      <c r="J12" s="122"/>
      <c r="K12" s="122"/>
      <c r="L12" s="122"/>
      <c r="M12" s="122"/>
      <c r="N12" s="122"/>
      <c r="O12" s="122"/>
    </row>
    <row r="13" spans="1:15" s="54" customFormat="1" x14ac:dyDescent="0.25">
      <c r="A13" s="15">
        <v>20</v>
      </c>
      <c r="B13" s="38" t="s">
        <v>7</v>
      </c>
      <c r="C13" s="50">
        <v>274555.62400000001</v>
      </c>
      <c r="D13" s="50">
        <v>0</v>
      </c>
      <c r="E13" s="50">
        <v>1120755.97312</v>
      </c>
      <c r="F13" s="399">
        <f t="shared" si="0"/>
        <v>-846200.34911999991</v>
      </c>
      <c r="G13" s="133"/>
      <c r="H13" s="135"/>
      <c r="I13" s="122"/>
      <c r="J13" s="122"/>
      <c r="K13" s="122"/>
      <c r="L13" s="122"/>
      <c r="M13" s="122"/>
      <c r="N13" s="122"/>
      <c r="O13" s="122"/>
    </row>
    <row r="14" spans="1:15" s="54" customFormat="1" x14ac:dyDescent="0.25">
      <c r="A14" s="15">
        <v>46</v>
      </c>
      <c r="B14" s="38" t="s">
        <v>8</v>
      </c>
      <c r="C14" s="50">
        <v>205063.17720000001</v>
      </c>
      <c r="D14" s="50">
        <v>0</v>
      </c>
      <c r="E14" s="50">
        <v>22761.088000000003</v>
      </c>
      <c r="F14" s="399">
        <f t="shared" si="0"/>
        <v>182302.08919999999</v>
      </c>
      <c r="G14" s="133"/>
      <c r="H14" s="53"/>
      <c r="I14" s="122"/>
      <c r="J14" s="122"/>
      <c r="K14" s="122"/>
      <c r="L14" s="122"/>
      <c r="M14" s="122"/>
      <c r="N14" s="122"/>
      <c r="O14" s="122"/>
    </row>
    <row r="15" spans="1:15" s="54" customFormat="1" x14ac:dyDescent="0.25">
      <c r="A15" s="15">
        <v>47</v>
      </c>
      <c r="B15" s="38" t="s">
        <v>295</v>
      </c>
      <c r="C15" s="50">
        <v>11380.544000000002</v>
      </c>
      <c r="D15" s="50">
        <v>0</v>
      </c>
      <c r="E15" s="50">
        <v>42677.04</v>
      </c>
      <c r="F15" s="399">
        <f t="shared" si="0"/>
        <v>-31296.495999999999</v>
      </c>
      <c r="G15" s="133"/>
      <c r="H15" s="53"/>
      <c r="I15" s="122"/>
      <c r="J15" s="122"/>
      <c r="K15" s="122"/>
      <c r="L15" s="122"/>
      <c r="M15" s="122"/>
      <c r="N15" s="122"/>
      <c r="O15" s="122"/>
    </row>
    <row r="16" spans="1:15" s="54" customFormat="1" x14ac:dyDescent="0.25">
      <c r="A16" s="15">
        <v>49</v>
      </c>
      <c r="B16" s="38" t="s">
        <v>296</v>
      </c>
      <c r="C16" s="50">
        <v>2903959.1868000007</v>
      </c>
      <c r="D16" s="50">
        <v>0</v>
      </c>
      <c r="E16" s="50">
        <v>17255257.631471988</v>
      </c>
      <c r="F16" s="399">
        <f t="shared" si="0"/>
        <v>-14351298.444671987</v>
      </c>
      <c r="G16" s="133"/>
      <c r="H16" s="122"/>
      <c r="I16" s="122"/>
      <c r="J16" s="122"/>
      <c r="K16" s="122"/>
      <c r="L16" s="122"/>
      <c r="M16" s="122"/>
      <c r="N16" s="122"/>
      <c r="O16" s="122"/>
    </row>
    <row r="17" spans="1:15" s="54" customFormat="1" x14ac:dyDescent="0.25">
      <c r="A17" s="15">
        <v>50</v>
      </c>
      <c r="B17" s="38" t="s">
        <v>9</v>
      </c>
      <c r="C17" s="50">
        <v>283162.16040000005</v>
      </c>
      <c r="D17" s="50">
        <v>0</v>
      </c>
      <c r="E17" s="50">
        <v>163595.32</v>
      </c>
      <c r="F17" s="399">
        <f t="shared" si="0"/>
        <v>119566.84040000004</v>
      </c>
      <c r="G17" s="133"/>
      <c r="H17" s="53"/>
      <c r="I17" s="122"/>
      <c r="J17" s="122"/>
      <c r="K17" s="122"/>
      <c r="L17" s="122"/>
      <c r="M17" s="122"/>
      <c r="N17" s="122"/>
      <c r="O17" s="122"/>
    </row>
    <row r="18" spans="1:15" s="54" customFormat="1" x14ac:dyDescent="0.25">
      <c r="A18" s="15">
        <v>51</v>
      </c>
      <c r="B18" s="38" t="s">
        <v>297</v>
      </c>
      <c r="C18" s="50">
        <v>377336.16200000013</v>
      </c>
      <c r="D18" s="50">
        <v>0</v>
      </c>
      <c r="E18" s="50">
        <v>426400.53232</v>
      </c>
      <c r="F18" s="399">
        <f t="shared" si="0"/>
        <v>-49064.370319999871</v>
      </c>
      <c r="G18" s="133"/>
      <c r="H18" s="53"/>
      <c r="I18" s="122"/>
      <c r="J18" s="122"/>
      <c r="K18" s="122"/>
      <c r="L18" s="122"/>
      <c r="M18" s="122"/>
      <c r="N18" s="122"/>
      <c r="O18" s="122"/>
    </row>
    <row r="19" spans="1:15" s="54" customFormat="1" x14ac:dyDescent="0.25">
      <c r="A19" s="15">
        <v>52</v>
      </c>
      <c r="B19" s="38" t="s">
        <v>10</v>
      </c>
      <c r="C19" s="50">
        <v>28451.360000000001</v>
      </c>
      <c r="D19" s="50">
        <v>0</v>
      </c>
      <c r="E19" s="50">
        <v>55551.280400000003</v>
      </c>
      <c r="F19" s="399">
        <f t="shared" si="0"/>
        <v>-27099.920400000003</v>
      </c>
      <c r="G19" s="133"/>
      <c r="H19" s="53"/>
      <c r="I19" s="122"/>
      <c r="J19" s="122"/>
      <c r="K19" s="122"/>
      <c r="L19" s="122"/>
      <c r="M19" s="122"/>
      <c r="N19" s="122"/>
      <c r="O19" s="122"/>
    </row>
    <row r="20" spans="1:15" s="54" customFormat="1" x14ac:dyDescent="0.25">
      <c r="A20" s="15">
        <v>61</v>
      </c>
      <c r="B20" s="38" t="s">
        <v>11</v>
      </c>
      <c r="C20" s="50">
        <v>766906.40880000009</v>
      </c>
      <c r="D20" s="50">
        <v>0</v>
      </c>
      <c r="E20" s="50">
        <v>393624.56560000021</v>
      </c>
      <c r="F20" s="399">
        <f t="shared" si="0"/>
        <v>373281.84319999989</v>
      </c>
      <c r="G20" s="133"/>
      <c r="H20" s="53"/>
      <c r="I20" s="122"/>
      <c r="J20" s="122"/>
      <c r="K20" s="122"/>
      <c r="L20" s="122"/>
      <c r="M20" s="122"/>
      <c r="N20" s="122"/>
      <c r="O20" s="122"/>
    </row>
    <row r="21" spans="1:15" s="54" customFormat="1" x14ac:dyDescent="0.25">
      <c r="A21" s="15">
        <v>69</v>
      </c>
      <c r="B21" s="38" t="s">
        <v>12</v>
      </c>
      <c r="C21" s="50">
        <v>261823.6404</v>
      </c>
      <c r="D21" s="50">
        <v>0</v>
      </c>
      <c r="E21" s="50">
        <v>81826.11136000001</v>
      </c>
      <c r="F21" s="399">
        <f t="shared" si="0"/>
        <v>179997.52903999999</v>
      </c>
      <c r="G21" s="133"/>
      <c r="H21" s="53"/>
      <c r="I21" s="122"/>
      <c r="J21" s="122"/>
      <c r="K21" s="122"/>
      <c r="L21" s="122"/>
      <c r="M21" s="122"/>
      <c r="N21" s="122"/>
      <c r="O21" s="122"/>
    </row>
    <row r="22" spans="1:15" s="54" customFormat="1" x14ac:dyDescent="0.25">
      <c r="A22" s="15">
        <v>71</v>
      </c>
      <c r="B22" s="38" t="s">
        <v>13</v>
      </c>
      <c r="C22" s="50">
        <v>176398.432</v>
      </c>
      <c r="D22" s="50">
        <v>0</v>
      </c>
      <c r="E22" s="50">
        <v>162315.00880000001</v>
      </c>
      <c r="F22" s="399">
        <f t="shared" si="0"/>
        <v>14083.42319999999</v>
      </c>
      <c r="G22" s="133"/>
      <c r="H22" s="53"/>
      <c r="I22" s="122"/>
      <c r="J22" s="122"/>
      <c r="K22" s="122"/>
      <c r="L22" s="122"/>
      <c r="M22" s="122"/>
      <c r="N22" s="122"/>
      <c r="O22" s="122"/>
    </row>
    <row r="23" spans="1:15" s="54" customFormat="1" x14ac:dyDescent="0.25">
      <c r="A23" s="15">
        <v>72</v>
      </c>
      <c r="B23" s="38" t="s">
        <v>298</v>
      </c>
      <c r="C23" s="50">
        <v>0</v>
      </c>
      <c r="D23" s="50">
        <v>0</v>
      </c>
      <c r="E23" s="50">
        <v>7112.84</v>
      </c>
      <c r="F23" s="399">
        <f t="shared" si="0"/>
        <v>-7112.84</v>
      </c>
      <c r="G23" s="133"/>
      <c r="H23" s="53"/>
      <c r="I23" s="122"/>
      <c r="J23" s="122"/>
      <c r="K23" s="122"/>
      <c r="L23" s="122"/>
      <c r="M23" s="122"/>
      <c r="N23" s="122"/>
      <c r="O23" s="122"/>
    </row>
    <row r="24" spans="1:15" s="54" customFormat="1" x14ac:dyDescent="0.25">
      <c r="A24" s="15">
        <v>74</v>
      </c>
      <c r="B24" s="38" t="s">
        <v>14</v>
      </c>
      <c r="C24" s="50">
        <v>11380.544000000002</v>
      </c>
      <c r="D24" s="50">
        <v>0</v>
      </c>
      <c r="E24" s="50">
        <v>7112.84</v>
      </c>
      <c r="F24" s="399">
        <f t="shared" si="0"/>
        <v>4267.7040000000015</v>
      </c>
      <c r="G24" s="133"/>
      <c r="H24" s="53"/>
      <c r="I24" s="122"/>
      <c r="J24" s="122"/>
      <c r="K24" s="122"/>
      <c r="L24" s="122"/>
      <c r="M24" s="122"/>
      <c r="N24" s="122"/>
      <c r="O24" s="122"/>
    </row>
    <row r="25" spans="1:15" s="54" customFormat="1" x14ac:dyDescent="0.25">
      <c r="A25" s="15">
        <v>75</v>
      </c>
      <c r="B25" s="38" t="s">
        <v>299</v>
      </c>
      <c r="C25" s="50">
        <v>357277.95319999993</v>
      </c>
      <c r="D25" s="50">
        <v>0</v>
      </c>
      <c r="E25" s="50">
        <v>237455.05056000003</v>
      </c>
      <c r="F25" s="399">
        <f t="shared" si="0"/>
        <v>119822.9026399999</v>
      </c>
      <c r="G25" s="133"/>
      <c r="H25" s="53"/>
      <c r="I25" s="122"/>
      <c r="J25" s="122"/>
      <c r="K25" s="122"/>
      <c r="L25" s="122"/>
      <c r="M25" s="122"/>
      <c r="N25" s="122"/>
      <c r="O25" s="122"/>
    </row>
    <row r="26" spans="1:15" s="54" customFormat="1" x14ac:dyDescent="0.25">
      <c r="A26" s="15">
        <v>77</v>
      </c>
      <c r="B26" s="38" t="s">
        <v>15</v>
      </c>
      <c r="C26" s="50">
        <v>229033.448</v>
      </c>
      <c r="D26" s="50">
        <v>0</v>
      </c>
      <c r="E26" s="50">
        <v>101870.09448</v>
      </c>
      <c r="F26" s="399">
        <f t="shared" si="0"/>
        <v>127163.35352</v>
      </c>
      <c r="G26" s="133"/>
      <c r="H26" s="53"/>
      <c r="I26" s="122"/>
      <c r="J26" s="122"/>
      <c r="K26" s="122"/>
      <c r="L26" s="122"/>
      <c r="M26" s="122"/>
      <c r="N26" s="122"/>
      <c r="O26" s="122"/>
    </row>
    <row r="27" spans="1:15" s="54" customFormat="1" x14ac:dyDescent="0.25">
      <c r="A27" s="15">
        <v>78</v>
      </c>
      <c r="B27" s="38" t="s">
        <v>300</v>
      </c>
      <c r="C27" s="50">
        <v>492350.78480000002</v>
      </c>
      <c r="D27" s="50">
        <v>0</v>
      </c>
      <c r="E27" s="50">
        <v>208007.89296</v>
      </c>
      <c r="F27" s="399">
        <f t="shared" si="0"/>
        <v>284342.89184000005</v>
      </c>
      <c r="G27" s="133"/>
      <c r="H27" s="53"/>
      <c r="I27" s="122"/>
      <c r="J27" s="122"/>
      <c r="K27" s="122"/>
      <c r="L27" s="122"/>
      <c r="M27" s="122"/>
      <c r="N27" s="122"/>
      <c r="O27" s="122"/>
    </row>
    <row r="28" spans="1:15" s="54" customFormat="1" x14ac:dyDescent="0.25">
      <c r="A28" s="15">
        <v>79</v>
      </c>
      <c r="B28" s="38" t="s">
        <v>16</v>
      </c>
      <c r="C28" s="50">
        <v>246104.26400000005</v>
      </c>
      <c r="D28" s="50">
        <v>0</v>
      </c>
      <c r="E28" s="50">
        <v>165814.52608000001</v>
      </c>
      <c r="F28" s="399">
        <f t="shared" si="0"/>
        <v>80289.737920000043</v>
      </c>
      <c r="G28" s="133"/>
      <c r="H28" s="53"/>
      <c r="I28" s="122"/>
      <c r="J28" s="122"/>
      <c r="K28" s="122"/>
      <c r="L28" s="122"/>
      <c r="M28" s="122"/>
      <c r="N28" s="122"/>
      <c r="O28" s="122"/>
    </row>
    <row r="29" spans="1:15" s="54" customFormat="1" x14ac:dyDescent="0.25">
      <c r="A29" s="15">
        <v>81</v>
      </c>
      <c r="B29" s="38" t="s">
        <v>17</v>
      </c>
      <c r="C29" s="50">
        <v>52706.144400000005</v>
      </c>
      <c r="D29" s="50">
        <v>0</v>
      </c>
      <c r="E29" s="50">
        <v>167919.92671999999</v>
      </c>
      <c r="F29" s="399">
        <f t="shared" si="0"/>
        <v>-115213.78231999998</v>
      </c>
      <c r="G29" s="133"/>
      <c r="H29" s="53"/>
      <c r="I29" s="122"/>
      <c r="J29" s="122"/>
      <c r="K29" s="122"/>
      <c r="L29" s="122"/>
      <c r="M29" s="122"/>
      <c r="N29" s="122"/>
      <c r="O29" s="122"/>
    </row>
    <row r="30" spans="1:15" s="54" customFormat="1" x14ac:dyDescent="0.25">
      <c r="A30" s="15">
        <v>82</v>
      </c>
      <c r="B30" s="38" t="s">
        <v>18</v>
      </c>
      <c r="C30" s="50">
        <v>168076.40919999999</v>
      </c>
      <c r="D30" s="50">
        <v>0</v>
      </c>
      <c r="E30" s="50">
        <v>178873.70032</v>
      </c>
      <c r="F30" s="399">
        <f t="shared" si="0"/>
        <v>-10797.291120000009</v>
      </c>
      <c r="G30" s="133"/>
      <c r="H30" s="53"/>
      <c r="I30" s="122"/>
      <c r="J30" s="122"/>
      <c r="K30" s="122"/>
      <c r="L30" s="122"/>
      <c r="M30" s="122"/>
      <c r="N30" s="122"/>
      <c r="O30" s="122"/>
    </row>
    <row r="31" spans="1:15" s="54" customFormat="1" x14ac:dyDescent="0.25">
      <c r="A31" s="15">
        <v>86</v>
      </c>
      <c r="B31" s="38" t="s">
        <v>19</v>
      </c>
      <c r="C31" s="50">
        <v>337362.0012</v>
      </c>
      <c r="D31" s="50">
        <v>0</v>
      </c>
      <c r="E31" s="50">
        <v>1577898.1999200003</v>
      </c>
      <c r="F31" s="399">
        <f t="shared" si="0"/>
        <v>-1240536.1987200002</v>
      </c>
      <c r="G31" s="133"/>
      <c r="H31" s="53"/>
      <c r="I31" s="122"/>
      <c r="J31" s="122"/>
      <c r="K31" s="122"/>
      <c r="L31" s="122"/>
      <c r="M31" s="122"/>
      <c r="N31" s="122"/>
      <c r="O31" s="122"/>
    </row>
    <row r="32" spans="1:15" s="54" customFormat="1" x14ac:dyDescent="0.25">
      <c r="A32" s="15">
        <v>90</v>
      </c>
      <c r="B32" s="38" t="s">
        <v>20</v>
      </c>
      <c r="C32" s="50">
        <v>32719.064000000002</v>
      </c>
      <c r="D32" s="50">
        <v>0</v>
      </c>
      <c r="E32" s="50">
        <v>39149.071360000002</v>
      </c>
      <c r="F32" s="399">
        <f t="shared" si="0"/>
        <v>-6430.0073599999996</v>
      </c>
      <c r="G32" s="133"/>
      <c r="H32" s="53"/>
      <c r="I32" s="122"/>
      <c r="J32" s="122"/>
      <c r="K32" s="122"/>
      <c r="L32" s="122"/>
      <c r="M32" s="122"/>
      <c r="N32" s="122"/>
      <c r="O32" s="122"/>
    </row>
    <row r="33" spans="1:15" s="54" customFormat="1" x14ac:dyDescent="0.25">
      <c r="A33" s="15">
        <v>91</v>
      </c>
      <c r="B33" s="38" t="s">
        <v>301</v>
      </c>
      <c r="C33" s="50">
        <v>4196291.0864000004</v>
      </c>
      <c r="D33" s="50">
        <v>0</v>
      </c>
      <c r="E33" s="50">
        <v>89200287.059576094</v>
      </c>
      <c r="F33" s="399">
        <f t="shared" si="0"/>
        <v>-85003995.973176092</v>
      </c>
      <c r="G33" s="133"/>
      <c r="H33" s="122"/>
      <c r="I33" s="136"/>
      <c r="J33" s="122"/>
      <c r="K33" s="122"/>
      <c r="L33" s="122"/>
      <c r="M33" s="122"/>
      <c r="N33" s="122"/>
      <c r="O33" s="122"/>
    </row>
    <row r="34" spans="1:15" s="54" customFormat="1" x14ac:dyDescent="0.25">
      <c r="A34" s="15">
        <v>92</v>
      </c>
      <c r="B34" s="38" t="s">
        <v>302</v>
      </c>
      <c r="C34" s="50">
        <v>3288265.9320000005</v>
      </c>
      <c r="D34" s="50">
        <v>0</v>
      </c>
      <c r="E34" s="50">
        <v>9433313.0056480002</v>
      </c>
      <c r="F34" s="399">
        <f t="shared" si="0"/>
        <v>-6145047.0736480001</v>
      </c>
      <c r="G34" s="133"/>
      <c r="H34" s="122"/>
      <c r="I34" s="53"/>
      <c r="J34" s="122"/>
      <c r="K34" s="122"/>
      <c r="L34" s="122"/>
      <c r="M34" s="122"/>
      <c r="N34" s="122"/>
      <c r="O34" s="122"/>
    </row>
    <row r="35" spans="1:15" s="54" customFormat="1" x14ac:dyDescent="0.25">
      <c r="A35" s="15">
        <v>97</v>
      </c>
      <c r="B35" s="38" t="s">
        <v>21</v>
      </c>
      <c r="C35" s="50">
        <v>136566.52799999999</v>
      </c>
      <c r="D35" s="50">
        <v>0</v>
      </c>
      <c r="E35" s="50">
        <v>104971.29272000001</v>
      </c>
      <c r="F35" s="399">
        <f t="shared" si="0"/>
        <v>31595.235279999979</v>
      </c>
      <c r="G35" s="133"/>
      <c r="H35" s="53"/>
      <c r="I35" s="122"/>
      <c r="J35" s="122"/>
      <c r="K35" s="122"/>
      <c r="L35" s="122"/>
      <c r="M35" s="122"/>
      <c r="N35" s="122"/>
      <c r="O35" s="122"/>
    </row>
    <row r="36" spans="1:15" s="54" customFormat="1" x14ac:dyDescent="0.25">
      <c r="A36" s="15">
        <v>98</v>
      </c>
      <c r="B36" s="38" t="s">
        <v>22</v>
      </c>
      <c r="C36" s="50">
        <v>933987.02040000004</v>
      </c>
      <c r="D36" s="50">
        <v>0</v>
      </c>
      <c r="E36" s="50">
        <v>3936062.1447280003</v>
      </c>
      <c r="F36" s="399">
        <f t="shared" si="0"/>
        <v>-3002075.1243280005</v>
      </c>
      <c r="G36" s="133"/>
      <c r="H36" s="53"/>
      <c r="I36" s="122"/>
      <c r="J36" s="122"/>
      <c r="K36" s="122"/>
      <c r="L36" s="122"/>
      <c r="M36" s="122"/>
      <c r="N36" s="122"/>
      <c r="O36" s="122"/>
    </row>
    <row r="37" spans="1:15" s="54" customFormat="1" x14ac:dyDescent="0.25">
      <c r="A37" s="15">
        <v>102</v>
      </c>
      <c r="B37" s="38" t="s">
        <v>23</v>
      </c>
      <c r="C37" s="50">
        <v>340207.1372</v>
      </c>
      <c r="D37" s="50">
        <v>0</v>
      </c>
      <c r="E37" s="50">
        <v>138728.83136000001</v>
      </c>
      <c r="F37" s="399">
        <f t="shared" si="0"/>
        <v>201478.30583999999</v>
      </c>
      <c r="G37" s="133"/>
      <c r="H37" s="53"/>
      <c r="I37" s="122"/>
      <c r="J37" s="122"/>
      <c r="K37" s="122"/>
      <c r="L37" s="122"/>
      <c r="M37" s="122"/>
      <c r="N37" s="122"/>
      <c r="O37" s="122"/>
    </row>
    <row r="38" spans="1:15" s="54" customFormat="1" x14ac:dyDescent="0.25">
      <c r="A38" s="15">
        <v>103</v>
      </c>
      <c r="B38" s="38" t="s">
        <v>24</v>
      </c>
      <c r="C38" s="50">
        <v>27171.0488</v>
      </c>
      <c r="D38" s="50">
        <v>0</v>
      </c>
      <c r="E38" s="50">
        <v>58325.288</v>
      </c>
      <c r="F38" s="399">
        <f t="shared" si="0"/>
        <v>-31154.2392</v>
      </c>
      <c r="G38" s="133"/>
      <c r="H38" s="53"/>
      <c r="I38" s="122"/>
      <c r="J38" s="122"/>
      <c r="K38" s="122"/>
      <c r="L38" s="122"/>
      <c r="M38" s="122"/>
      <c r="N38" s="122"/>
      <c r="O38" s="122"/>
    </row>
    <row r="39" spans="1:15" s="54" customFormat="1" x14ac:dyDescent="0.25">
      <c r="A39" s="15">
        <v>105</v>
      </c>
      <c r="B39" s="38" t="s">
        <v>25</v>
      </c>
      <c r="C39" s="50">
        <v>25606.224000000002</v>
      </c>
      <c r="D39" s="50">
        <v>0</v>
      </c>
      <c r="E39" s="50">
        <v>14225.68</v>
      </c>
      <c r="F39" s="399">
        <f t="shared" si="0"/>
        <v>11380.544000000002</v>
      </c>
      <c r="G39" s="133"/>
      <c r="H39" s="53"/>
      <c r="I39" s="122"/>
      <c r="J39" s="122"/>
      <c r="K39" s="122"/>
      <c r="L39" s="122"/>
      <c r="M39" s="122"/>
      <c r="N39" s="122"/>
      <c r="O39" s="122"/>
    </row>
    <row r="40" spans="1:15" s="54" customFormat="1" x14ac:dyDescent="0.25">
      <c r="A40" s="15">
        <v>106</v>
      </c>
      <c r="B40" s="38" t="s">
        <v>303</v>
      </c>
      <c r="C40" s="50">
        <v>1272344.8192000003</v>
      </c>
      <c r="D40" s="50">
        <v>0</v>
      </c>
      <c r="E40" s="50">
        <v>1366846.0114400003</v>
      </c>
      <c r="F40" s="399">
        <f t="shared" si="0"/>
        <v>-94501.192240000004</v>
      </c>
      <c r="G40" s="133"/>
      <c r="H40" s="53"/>
      <c r="I40" s="122"/>
      <c r="J40" s="122"/>
      <c r="K40" s="122"/>
      <c r="L40" s="122"/>
      <c r="M40" s="122"/>
      <c r="N40" s="122"/>
      <c r="O40" s="122"/>
    </row>
    <row r="41" spans="1:15" s="54" customFormat="1" x14ac:dyDescent="0.25">
      <c r="A41" s="15">
        <v>108</v>
      </c>
      <c r="B41" s="38" t="s">
        <v>304</v>
      </c>
      <c r="C41" s="50">
        <v>239275.9376</v>
      </c>
      <c r="D41" s="50">
        <v>0</v>
      </c>
      <c r="E41" s="50">
        <v>309806.85904000007</v>
      </c>
      <c r="F41" s="399">
        <f t="shared" si="0"/>
        <v>-70530.921440000064</v>
      </c>
      <c r="G41" s="133"/>
      <c r="H41" s="53"/>
      <c r="I41" s="122"/>
      <c r="J41" s="122"/>
      <c r="K41" s="122"/>
      <c r="L41" s="122"/>
      <c r="M41" s="122"/>
      <c r="N41" s="122"/>
      <c r="O41" s="122"/>
    </row>
    <row r="42" spans="1:15" s="54" customFormat="1" x14ac:dyDescent="0.25">
      <c r="A42" s="15">
        <v>109</v>
      </c>
      <c r="B42" s="38" t="s">
        <v>305</v>
      </c>
      <c r="C42" s="50">
        <v>620381.90480000002</v>
      </c>
      <c r="D42" s="50">
        <v>0</v>
      </c>
      <c r="E42" s="50">
        <v>976664.06039999973</v>
      </c>
      <c r="F42" s="399">
        <f t="shared" si="0"/>
        <v>-356282.15559999971</v>
      </c>
      <c r="G42" s="133"/>
      <c r="H42" s="53"/>
      <c r="I42" s="122"/>
      <c r="J42" s="122"/>
      <c r="K42" s="122"/>
      <c r="L42" s="122"/>
      <c r="M42" s="122"/>
      <c r="N42" s="122"/>
      <c r="O42" s="122"/>
    </row>
    <row r="43" spans="1:15" s="54" customFormat="1" x14ac:dyDescent="0.25">
      <c r="A43" s="15">
        <v>111</v>
      </c>
      <c r="B43" s="38" t="s">
        <v>26</v>
      </c>
      <c r="C43" s="50">
        <v>344403.71280000004</v>
      </c>
      <c r="D43" s="50">
        <v>0</v>
      </c>
      <c r="E43" s="50">
        <v>368910.2917360001</v>
      </c>
      <c r="F43" s="399">
        <f t="shared" si="0"/>
        <v>-24506.578936000064</v>
      </c>
      <c r="G43" s="133"/>
      <c r="H43" s="53"/>
      <c r="I43" s="122"/>
      <c r="J43" s="122"/>
      <c r="K43" s="122"/>
      <c r="L43" s="122"/>
      <c r="M43" s="122"/>
      <c r="N43" s="122"/>
      <c r="O43" s="122"/>
    </row>
    <row r="44" spans="1:15" s="54" customFormat="1" x14ac:dyDescent="0.25">
      <c r="A44" s="15">
        <v>139</v>
      </c>
      <c r="B44" s="38" t="s">
        <v>27</v>
      </c>
      <c r="C44" s="50">
        <v>143821.62480000002</v>
      </c>
      <c r="D44" s="50">
        <v>0</v>
      </c>
      <c r="E44" s="50">
        <v>222802.60016</v>
      </c>
      <c r="F44" s="399">
        <f t="shared" si="0"/>
        <v>-78980.975359999982</v>
      </c>
      <c r="G44" s="133"/>
      <c r="H44" s="53"/>
      <c r="I44" s="122"/>
      <c r="J44" s="122"/>
      <c r="K44" s="122"/>
      <c r="L44" s="122"/>
      <c r="M44" s="122"/>
      <c r="N44" s="122"/>
      <c r="O44" s="122"/>
    </row>
    <row r="45" spans="1:15" s="54" customFormat="1" x14ac:dyDescent="0.25">
      <c r="A45" s="15">
        <v>140</v>
      </c>
      <c r="B45" s="38" t="s">
        <v>306</v>
      </c>
      <c r="C45" s="50">
        <v>442703.16160000005</v>
      </c>
      <c r="D45" s="50">
        <v>0</v>
      </c>
      <c r="E45" s="50">
        <v>403454.51048</v>
      </c>
      <c r="F45" s="399">
        <f t="shared" si="0"/>
        <v>39248.651120000053</v>
      </c>
      <c r="G45" s="133"/>
      <c r="H45" s="53"/>
      <c r="I45" s="122"/>
      <c r="J45" s="122"/>
      <c r="K45" s="122"/>
      <c r="L45" s="122"/>
      <c r="M45" s="122"/>
      <c r="N45" s="122"/>
      <c r="O45" s="122"/>
    </row>
    <row r="46" spans="1:15" s="54" customFormat="1" x14ac:dyDescent="0.25">
      <c r="A46" s="15">
        <v>142</v>
      </c>
      <c r="B46" s="38" t="s">
        <v>28</v>
      </c>
      <c r="C46" s="50">
        <v>526350.16</v>
      </c>
      <c r="D46" s="50">
        <v>0</v>
      </c>
      <c r="E46" s="50">
        <v>198970.31845600001</v>
      </c>
      <c r="F46" s="399">
        <f t="shared" si="0"/>
        <v>327379.84154400002</v>
      </c>
      <c r="G46" s="133"/>
      <c r="H46" s="53"/>
      <c r="I46" s="122"/>
      <c r="J46" s="122"/>
      <c r="K46" s="122"/>
      <c r="L46" s="122"/>
      <c r="M46" s="122"/>
      <c r="N46" s="122"/>
      <c r="O46" s="122"/>
    </row>
    <row r="47" spans="1:15" s="54" customFormat="1" x14ac:dyDescent="0.25">
      <c r="A47" s="15">
        <v>143</v>
      </c>
      <c r="B47" s="38" t="s">
        <v>307</v>
      </c>
      <c r="C47" s="50">
        <v>382813.04880000011</v>
      </c>
      <c r="D47" s="50">
        <v>0</v>
      </c>
      <c r="E47" s="50">
        <v>112382.872</v>
      </c>
      <c r="F47" s="399">
        <f t="shared" si="0"/>
        <v>270430.17680000013</v>
      </c>
      <c r="G47" s="133"/>
      <c r="H47" s="53"/>
      <c r="I47" s="122"/>
      <c r="J47" s="122"/>
      <c r="K47" s="122"/>
      <c r="L47" s="122"/>
      <c r="M47" s="122"/>
      <c r="N47" s="122"/>
      <c r="O47" s="122"/>
    </row>
    <row r="48" spans="1:15" s="54" customFormat="1" x14ac:dyDescent="0.25">
      <c r="A48" s="15">
        <v>145</v>
      </c>
      <c r="B48" s="38" t="s">
        <v>29</v>
      </c>
      <c r="C48" s="50">
        <v>341558.57680000004</v>
      </c>
      <c r="D48" s="50">
        <v>0</v>
      </c>
      <c r="E48" s="50">
        <v>421947.89448000002</v>
      </c>
      <c r="F48" s="399">
        <f t="shared" si="0"/>
        <v>-80389.317679999978</v>
      </c>
      <c r="G48" s="133"/>
      <c r="H48" s="53"/>
      <c r="I48" s="122"/>
      <c r="J48" s="122"/>
      <c r="K48" s="122"/>
      <c r="L48" s="122"/>
      <c r="M48" s="122"/>
      <c r="N48" s="122"/>
      <c r="O48" s="122"/>
    </row>
    <row r="49" spans="1:15" s="54" customFormat="1" x14ac:dyDescent="0.25">
      <c r="A49" s="15">
        <v>146</v>
      </c>
      <c r="B49" s="38" t="s">
        <v>308</v>
      </c>
      <c r="C49" s="50">
        <v>69705.832000000009</v>
      </c>
      <c r="D49" s="50">
        <v>0</v>
      </c>
      <c r="E49" s="50">
        <v>73973.536000000007</v>
      </c>
      <c r="F49" s="399">
        <f t="shared" si="0"/>
        <v>-4267.7039999999979</v>
      </c>
      <c r="G49" s="133"/>
      <c r="H49" s="53"/>
      <c r="I49" s="122"/>
      <c r="J49" s="122"/>
      <c r="K49" s="122"/>
      <c r="L49" s="122"/>
      <c r="M49" s="122"/>
      <c r="N49" s="122"/>
      <c r="O49" s="122"/>
    </row>
    <row r="50" spans="1:15" s="54" customFormat="1" x14ac:dyDescent="0.25">
      <c r="A50" s="15">
        <v>148</v>
      </c>
      <c r="B50" s="38" t="s">
        <v>309</v>
      </c>
      <c r="C50" s="50">
        <v>85354.079999999987</v>
      </c>
      <c r="D50" s="50">
        <v>0</v>
      </c>
      <c r="E50" s="50">
        <v>162983.61575999999</v>
      </c>
      <c r="F50" s="399">
        <f t="shared" si="0"/>
        <v>-77629.535759999999</v>
      </c>
      <c r="G50" s="133"/>
      <c r="H50" s="53"/>
      <c r="I50" s="122"/>
      <c r="J50" s="122"/>
      <c r="K50" s="122"/>
      <c r="L50" s="122"/>
      <c r="M50" s="122"/>
      <c r="N50" s="122"/>
      <c r="O50" s="122"/>
    </row>
    <row r="51" spans="1:15" s="54" customFormat="1" x14ac:dyDescent="0.25">
      <c r="A51" s="15">
        <v>149</v>
      </c>
      <c r="B51" s="38" t="s">
        <v>310</v>
      </c>
      <c r="C51" s="50">
        <v>68354.392399999997</v>
      </c>
      <c r="D51" s="50">
        <v>0</v>
      </c>
      <c r="E51" s="50">
        <v>2556777.198696001</v>
      </c>
      <c r="F51" s="399">
        <f t="shared" si="0"/>
        <v>-2488422.8062960012</v>
      </c>
      <c r="G51" s="133"/>
      <c r="H51" s="53"/>
      <c r="I51" s="122"/>
      <c r="J51" s="122"/>
      <c r="K51" s="122"/>
      <c r="L51" s="122"/>
      <c r="M51" s="122"/>
      <c r="N51" s="122"/>
      <c r="O51" s="122"/>
    </row>
    <row r="52" spans="1:15" s="54" customFormat="1" x14ac:dyDescent="0.25">
      <c r="A52" s="15">
        <v>151</v>
      </c>
      <c r="B52" s="38" t="s">
        <v>311</v>
      </c>
      <c r="C52" s="50">
        <v>25606.224000000002</v>
      </c>
      <c r="D52" s="50">
        <v>0</v>
      </c>
      <c r="E52" s="50">
        <v>59065.023360000007</v>
      </c>
      <c r="F52" s="399">
        <f t="shared" si="0"/>
        <v>-33458.799360000005</v>
      </c>
      <c r="G52" s="133"/>
      <c r="H52" s="53"/>
      <c r="I52" s="122"/>
      <c r="J52" s="122"/>
      <c r="K52" s="122"/>
      <c r="L52" s="122"/>
      <c r="M52" s="122"/>
      <c r="N52" s="122"/>
      <c r="O52" s="122"/>
    </row>
    <row r="53" spans="1:15" s="54" customFormat="1" x14ac:dyDescent="0.25">
      <c r="A53" s="15">
        <v>152</v>
      </c>
      <c r="B53" s="38" t="s">
        <v>30</v>
      </c>
      <c r="C53" s="50">
        <v>284655.85680000001</v>
      </c>
      <c r="D53" s="50">
        <v>0</v>
      </c>
      <c r="E53" s="50">
        <v>153281.70199999999</v>
      </c>
      <c r="F53" s="399">
        <f t="shared" si="0"/>
        <v>131374.15480000002</v>
      </c>
      <c r="G53" s="133"/>
      <c r="H53" s="53"/>
      <c r="I53" s="122"/>
      <c r="J53" s="122"/>
      <c r="K53" s="122"/>
      <c r="L53" s="122"/>
      <c r="M53" s="122"/>
      <c r="N53" s="122"/>
      <c r="O53" s="122"/>
    </row>
    <row r="54" spans="1:15" s="54" customFormat="1" x14ac:dyDescent="0.25">
      <c r="A54" s="15">
        <v>153</v>
      </c>
      <c r="B54" s="38" t="s">
        <v>31</v>
      </c>
      <c r="C54" s="50">
        <v>564830.62440000009</v>
      </c>
      <c r="D54" s="50">
        <v>0</v>
      </c>
      <c r="E54" s="50">
        <v>1454982.634448</v>
      </c>
      <c r="F54" s="399">
        <f t="shared" si="0"/>
        <v>-890152.01004799991</v>
      </c>
      <c r="G54" s="133"/>
      <c r="H54" s="53"/>
      <c r="I54" s="122"/>
      <c r="J54" s="122"/>
      <c r="K54" s="122"/>
      <c r="L54" s="122"/>
      <c r="M54" s="122"/>
      <c r="N54" s="122"/>
      <c r="O54" s="122"/>
    </row>
    <row r="55" spans="1:15" s="54" customFormat="1" x14ac:dyDescent="0.25">
      <c r="A55" s="15">
        <v>165</v>
      </c>
      <c r="B55" s="38" t="s">
        <v>32</v>
      </c>
      <c r="C55" s="50">
        <v>624507.35200000007</v>
      </c>
      <c r="D55" s="50">
        <v>0</v>
      </c>
      <c r="E55" s="50">
        <v>342340.98920000007</v>
      </c>
      <c r="F55" s="399">
        <f t="shared" si="0"/>
        <v>282166.3628</v>
      </c>
      <c r="G55" s="133"/>
      <c r="H55" s="53"/>
      <c r="I55" s="122"/>
      <c r="J55" s="122"/>
      <c r="K55" s="122"/>
      <c r="L55" s="122"/>
      <c r="M55" s="122"/>
      <c r="N55" s="122"/>
      <c r="O55" s="122"/>
    </row>
    <row r="56" spans="1:15" s="54" customFormat="1" x14ac:dyDescent="0.25">
      <c r="A56" s="15">
        <v>167</v>
      </c>
      <c r="B56" s="38" t="s">
        <v>33</v>
      </c>
      <c r="C56" s="50">
        <v>314387.52800000011</v>
      </c>
      <c r="D56" s="50">
        <v>0</v>
      </c>
      <c r="E56" s="50">
        <v>11200802.533199998</v>
      </c>
      <c r="F56" s="399">
        <f t="shared" si="0"/>
        <v>-10886415.005199997</v>
      </c>
      <c r="G56" s="133"/>
      <c r="H56" s="53"/>
      <c r="I56" s="122"/>
      <c r="J56" s="122"/>
      <c r="K56" s="122"/>
      <c r="L56" s="122"/>
      <c r="M56" s="122"/>
      <c r="N56" s="122"/>
      <c r="O56" s="122"/>
    </row>
    <row r="57" spans="1:15" s="54" customFormat="1" x14ac:dyDescent="0.25">
      <c r="A57" s="15">
        <v>169</v>
      </c>
      <c r="B57" s="38" t="s">
        <v>312</v>
      </c>
      <c r="C57" s="50">
        <v>246246.52080000003</v>
      </c>
      <c r="D57" s="50">
        <v>0</v>
      </c>
      <c r="E57" s="50">
        <v>291000.51007999998</v>
      </c>
      <c r="F57" s="399">
        <f t="shared" si="0"/>
        <v>-44753.989279999951</v>
      </c>
      <c r="G57" s="133"/>
      <c r="H57" s="53"/>
      <c r="I57" s="122"/>
      <c r="J57" s="122"/>
      <c r="K57" s="122"/>
      <c r="L57" s="122"/>
      <c r="M57" s="122"/>
      <c r="N57" s="122"/>
      <c r="O57" s="122"/>
    </row>
    <row r="58" spans="1:15" s="54" customFormat="1" x14ac:dyDescent="0.25">
      <c r="A58" s="15">
        <v>171</v>
      </c>
      <c r="B58" s="38" t="s">
        <v>313</v>
      </c>
      <c r="C58" s="50">
        <v>32719.064000000002</v>
      </c>
      <c r="D58" s="50">
        <v>0</v>
      </c>
      <c r="E58" s="50">
        <v>212759.27008000002</v>
      </c>
      <c r="F58" s="399">
        <f t="shared" si="0"/>
        <v>-180040.20608</v>
      </c>
      <c r="G58" s="133"/>
      <c r="H58" s="53"/>
      <c r="I58" s="122"/>
      <c r="J58" s="122"/>
      <c r="K58" s="122"/>
      <c r="L58" s="122"/>
      <c r="M58" s="122"/>
      <c r="N58" s="122"/>
      <c r="O58" s="122"/>
    </row>
    <row r="59" spans="1:15" s="54" customFormat="1" x14ac:dyDescent="0.25">
      <c r="A59" s="15">
        <v>172</v>
      </c>
      <c r="B59" s="38" t="s">
        <v>34</v>
      </c>
      <c r="C59" s="50">
        <v>308697.25599999999</v>
      </c>
      <c r="D59" s="50">
        <v>0</v>
      </c>
      <c r="E59" s="50">
        <v>301299.90240000002</v>
      </c>
      <c r="F59" s="399">
        <f t="shared" si="0"/>
        <v>7397.3535999999731</v>
      </c>
      <c r="G59" s="133"/>
      <c r="H59" s="53"/>
      <c r="I59" s="122"/>
      <c r="J59" s="122"/>
      <c r="K59" s="122"/>
      <c r="L59" s="122"/>
      <c r="M59" s="122"/>
      <c r="N59" s="122"/>
      <c r="O59" s="122"/>
    </row>
    <row r="60" spans="1:15" s="54" customFormat="1" x14ac:dyDescent="0.25">
      <c r="A60" s="15">
        <v>176</v>
      </c>
      <c r="B60" s="38" t="s">
        <v>35</v>
      </c>
      <c r="C60" s="50">
        <v>66860.696000000011</v>
      </c>
      <c r="D60" s="50">
        <v>0</v>
      </c>
      <c r="E60" s="50">
        <v>246531.0344</v>
      </c>
      <c r="F60" s="399">
        <f t="shared" si="0"/>
        <v>-179670.33840000001</v>
      </c>
      <c r="G60" s="133"/>
      <c r="H60" s="53"/>
      <c r="I60" s="122"/>
      <c r="J60" s="122"/>
      <c r="K60" s="122"/>
      <c r="L60" s="122"/>
      <c r="M60" s="122"/>
      <c r="N60" s="122"/>
      <c r="O60" s="122"/>
    </row>
    <row r="61" spans="1:15" s="54" customFormat="1" x14ac:dyDescent="0.25">
      <c r="A61" s="15">
        <v>177</v>
      </c>
      <c r="B61" s="38" t="s">
        <v>36</v>
      </c>
      <c r="C61" s="50">
        <v>22761.088000000003</v>
      </c>
      <c r="D61" s="50">
        <v>0</v>
      </c>
      <c r="E61" s="50">
        <v>66860.696000000011</v>
      </c>
      <c r="F61" s="399">
        <f t="shared" si="0"/>
        <v>-44099.608000000007</v>
      </c>
      <c r="G61" s="133"/>
      <c r="H61" s="53"/>
      <c r="I61" s="122"/>
      <c r="J61" s="122"/>
      <c r="K61" s="122"/>
      <c r="L61" s="122"/>
      <c r="M61" s="122"/>
      <c r="N61" s="122"/>
      <c r="O61" s="122"/>
    </row>
    <row r="62" spans="1:15" s="54" customFormat="1" x14ac:dyDescent="0.25">
      <c r="A62" s="15">
        <v>178</v>
      </c>
      <c r="B62" s="38" t="s">
        <v>37</v>
      </c>
      <c r="C62" s="50">
        <v>73973.536000000007</v>
      </c>
      <c r="D62" s="50">
        <v>0</v>
      </c>
      <c r="E62" s="50">
        <v>136196.66032000002</v>
      </c>
      <c r="F62" s="399">
        <f t="shared" si="0"/>
        <v>-62223.124320000017</v>
      </c>
      <c r="G62" s="133"/>
      <c r="H62" s="53"/>
      <c r="I62" s="122"/>
      <c r="J62" s="122"/>
      <c r="K62" s="122"/>
      <c r="L62" s="122"/>
      <c r="M62" s="122"/>
      <c r="N62" s="122"/>
      <c r="O62" s="122"/>
    </row>
    <row r="63" spans="1:15" s="54" customFormat="1" x14ac:dyDescent="0.25">
      <c r="A63" s="15">
        <v>179</v>
      </c>
      <c r="B63" s="38" t="s">
        <v>38</v>
      </c>
      <c r="C63" s="50">
        <v>1073540.9411999995</v>
      </c>
      <c r="D63" s="50">
        <v>0</v>
      </c>
      <c r="E63" s="50">
        <v>11266954.790336</v>
      </c>
      <c r="F63" s="399">
        <f t="shared" si="0"/>
        <v>-10193413.849136</v>
      </c>
      <c r="G63" s="133"/>
      <c r="H63" s="53"/>
      <c r="I63" s="122"/>
      <c r="J63" s="122"/>
      <c r="K63" s="122"/>
      <c r="L63" s="122"/>
      <c r="M63" s="122"/>
      <c r="N63" s="122"/>
      <c r="O63" s="122"/>
    </row>
    <row r="64" spans="1:15" s="54" customFormat="1" x14ac:dyDescent="0.25">
      <c r="A64" s="15">
        <v>181</v>
      </c>
      <c r="B64" s="38" t="s">
        <v>39</v>
      </c>
      <c r="C64" s="50">
        <v>36986.768000000004</v>
      </c>
      <c r="D64" s="50">
        <v>0</v>
      </c>
      <c r="E64" s="50">
        <v>113378.66960000001</v>
      </c>
      <c r="F64" s="399">
        <f t="shared" si="0"/>
        <v>-76391.901600000012</v>
      </c>
      <c r="G64" s="133"/>
      <c r="H64" s="53"/>
      <c r="I64" s="122"/>
      <c r="J64" s="122"/>
      <c r="K64" s="122"/>
      <c r="L64" s="122"/>
      <c r="M64" s="122"/>
      <c r="N64" s="122"/>
      <c r="O64" s="122"/>
    </row>
    <row r="65" spans="1:15" s="54" customFormat="1" x14ac:dyDescent="0.25">
      <c r="A65" s="15">
        <v>182</v>
      </c>
      <c r="B65" s="38" t="s">
        <v>40</v>
      </c>
      <c r="C65" s="50">
        <v>304642.93720000004</v>
      </c>
      <c r="D65" s="50">
        <v>0</v>
      </c>
      <c r="E65" s="50">
        <v>396654.63543999998</v>
      </c>
      <c r="F65" s="399">
        <f t="shared" si="0"/>
        <v>-92011.69823999994</v>
      </c>
      <c r="G65" s="133"/>
      <c r="H65" s="53"/>
      <c r="I65" s="122"/>
      <c r="J65" s="122"/>
      <c r="K65" s="122"/>
      <c r="L65" s="122"/>
      <c r="M65" s="122"/>
      <c r="N65" s="122"/>
      <c r="O65" s="122"/>
    </row>
    <row r="66" spans="1:15" s="54" customFormat="1" x14ac:dyDescent="0.25">
      <c r="A66" s="15">
        <v>186</v>
      </c>
      <c r="B66" s="38" t="s">
        <v>314</v>
      </c>
      <c r="C66" s="50">
        <v>683543.924</v>
      </c>
      <c r="D66" s="50">
        <v>0</v>
      </c>
      <c r="E66" s="50">
        <v>2554126.9545120001</v>
      </c>
      <c r="F66" s="399">
        <f t="shared" si="0"/>
        <v>-1870583.030512</v>
      </c>
      <c r="G66" s="133"/>
      <c r="H66" s="53"/>
      <c r="I66" s="122"/>
      <c r="J66" s="122"/>
      <c r="K66" s="122"/>
      <c r="L66" s="122"/>
      <c r="M66" s="122"/>
      <c r="N66" s="122"/>
      <c r="O66" s="122"/>
    </row>
    <row r="67" spans="1:15" s="54" customFormat="1" x14ac:dyDescent="0.25">
      <c r="A67" s="15">
        <v>202</v>
      </c>
      <c r="B67" s="38" t="s">
        <v>315</v>
      </c>
      <c r="C67" s="50">
        <v>987617.83400000003</v>
      </c>
      <c r="D67" s="50">
        <v>0</v>
      </c>
      <c r="E67" s="50">
        <v>3507008.5230880002</v>
      </c>
      <c r="F67" s="399">
        <f t="shared" si="0"/>
        <v>-2519390.689088</v>
      </c>
      <c r="G67" s="133"/>
      <c r="H67" s="122"/>
      <c r="I67" s="122"/>
      <c r="J67" s="122"/>
      <c r="K67" s="122"/>
      <c r="L67" s="122"/>
      <c r="M67" s="122"/>
      <c r="N67" s="122"/>
      <c r="O67" s="122"/>
    </row>
    <row r="68" spans="1:15" s="54" customFormat="1" x14ac:dyDescent="0.25">
      <c r="A68" s="15">
        <v>204</v>
      </c>
      <c r="B68" s="38" t="s">
        <v>41</v>
      </c>
      <c r="C68" s="50">
        <v>21338.52</v>
      </c>
      <c r="D68" s="50">
        <v>0</v>
      </c>
      <c r="E68" s="50">
        <v>1073996.1629600001</v>
      </c>
      <c r="F68" s="399">
        <f t="shared" si="0"/>
        <v>-1052657.6429600001</v>
      </c>
      <c r="G68" s="133"/>
      <c r="H68" s="53"/>
      <c r="I68" s="122"/>
      <c r="J68" s="122"/>
      <c r="K68" s="122"/>
      <c r="L68" s="122"/>
      <c r="M68" s="122"/>
      <c r="N68" s="122"/>
      <c r="O68" s="122"/>
    </row>
    <row r="69" spans="1:15" s="54" customFormat="1" x14ac:dyDescent="0.25">
      <c r="A69" s="15">
        <v>205</v>
      </c>
      <c r="B69" s="38" t="s">
        <v>316</v>
      </c>
      <c r="C69" s="50">
        <v>391561.84200000012</v>
      </c>
      <c r="D69" s="50">
        <v>0</v>
      </c>
      <c r="E69" s="50">
        <v>516875.85712000006</v>
      </c>
      <c r="F69" s="399">
        <f t="shared" si="0"/>
        <v>-125314.01511999994</v>
      </c>
      <c r="G69" s="133"/>
      <c r="H69" s="53"/>
      <c r="I69" s="122"/>
      <c r="J69" s="122"/>
      <c r="K69" s="122"/>
      <c r="L69" s="122"/>
      <c r="M69" s="122"/>
      <c r="N69" s="122"/>
      <c r="O69" s="122"/>
    </row>
    <row r="70" spans="1:15" s="54" customFormat="1" x14ac:dyDescent="0.25">
      <c r="A70" s="15">
        <v>208</v>
      </c>
      <c r="B70" s="38" t="s">
        <v>42</v>
      </c>
      <c r="C70" s="50">
        <v>98299.448800000013</v>
      </c>
      <c r="D70" s="50">
        <v>0</v>
      </c>
      <c r="E70" s="50">
        <v>107432.33536000001</v>
      </c>
      <c r="F70" s="399">
        <f t="shared" si="0"/>
        <v>-9132.886559999999</v>
      </c>
      <c r="G70" s="133"/>
      <c r="H70" s="53"/>
      <c r="I70" s="122"/>
      <c r="J70" s="122"/>
      <c r="K70" s="122"/>
      <c r="L70" s="122"/>
      <c r="M70" s="122"/>
      <c r="N70" s="122"/>
      <c r="O70" s="122"/>
    </row>
    <row r="71" spans="1:15" s="54" customFormat="1" x14ac:dyDescent="0.25">
      <c r="A71" s="15">
        <v>211</v>
      </c>
      <c r="B71" s="38" t="s">
        <v>43</v>
      </c>
      <c r="C71" s="50">
        <v>651891.78599999985</v>
      </c>
      <c r="D71" s="50">
        <v>0</v>
      </c>
      <c r="E71" s="50">
        <v>1831140.9101440008</v>
      </c>
      <c r="F71" s="399">
        <f t="shared" si="0"/>
        <v>-1179249.1241440009</v>
      </c>
      <c r="G71" s="133"/>
      <c r="H71" s="53"/>
      <c r="I71" s="122"/>
      <c r="J71" s="122"/>
      <c r="K71" s="122"/>
      <c r="L71" s="122"/>
      <c r="M71" s="122"/>
      <c r="N71" s="122"/>
      <c r="O71" s="122"/>
    </row>
    <row r="72" spans="1:15" s="54" customFormat="1" x14ac:dyDescent="0.25">
      <c r="A72" s="15">
        <v>213</v>
      </c>
      <c r="B72" s="38" t="s">
        <v>44</v>
      </c>
      <c r="C72" s="50">
        <v>22761.088000000003</v>
      </c>
      <c r="D72" s="50">
        <v>0</v>
      </c>
      <c r="E72" s="50">
        <v>146154.63631999999</v>
      </c>
      <c r="F72" s="399">
        <f t="shared" ref="F72:F135" si="1">C72+D72-E72</f>
        <v>-123393.54831999999</v>
      </c>
      <c r="G72" s="133"/>
      <c r="H72" s="53"/>
      <c r="I72" s="122"/>
      <c r="J72" s="122"/>
      <c r="K72" s="122"/>
      <c r="L72" s="122"/>
      <c r="M72" s="122"/>
      <c r="N72" s="122"/>
      <c r="O72" s="122"/>
    </row>
    <row r="73" spans="1:15" s="54" customFormat="1" x14ac:dyDescent="0.25">
      <c r="A73" s="15">
        <v>214</v>
      </c>
      <c r="B73" s="38" t="s">
        <v>45</v>
      </c>
      <c r="C73" s="50">
        <v>417025.80920000013</v>
      </c>
      <c r="D73" s="50">
        <v>0</v>
      </c>
      <c r="E73" s="50">
        <v>202744.39135999998</v>
      </c>
      <c r="F73" s="399">
        <f t="shared" si="1"/>
        <v>214281.41784000015</v>
      </c>
      <c r="G73" s="133"/>
      <c r="H73" s="53"/>
      <c r="I73" s="122"/>
      <c r="J73" s="122"/>
      <c r="K73" s="122"/>
      <c r="L73" s="122"/>
      <c r="M73" s="122"/>
      <c r="N73" s="122"/>
      <c r="O73" s="122"/>
    </row>
    <row r="74" spans="1:15" s="54" customFormat="1" x14ac:dyDescent="0.25">
      <c r="A74" s="15">
        <v>216</v>
      </c>
      <c r="B74" s="38" t="s">
        <v>46</v>
      </c>
      <c r="C74" s="50">
        <v>51283.576399999998</v>
      </c>
      <c r="D74" s="50">
        <v>0</v>
      </c>
      <c r="E74" s="50">
        <v>79734.936400000006</v>
      </c>
      <c r="F74" s="399">
        <f t="shared" si="1"/>
        <v>-28451.360000000008</v>
      </c>
      <c r="G74" s="133"/>
      <c r="H74" s="53"/>
      <c r="I74" s="122"/>
      <c r="J74" s="122"/>
      <c r="K74" s="122"/>
      <c r="L74" s="122"/>
      <c r="M74" s="122"/>
      <c r="N74" s="122"/>
      <c r="O74" s="122"/>
    </row>
    <row r="75" spans="1:15" s="54" customFormat="1" x14ac:dyDescent="0.25">
      <c r="A75" s="15">
        <v>217</v>
      </c>
      <c r="B75" s="38" t="s">
        <v>47</v>
      </c>
      <c r="C75" s="50">
        <v>36986.768000000004</v>
      </c>
      <c r="D75" s="50">
        <v>0</v>
      </c>
      <c r="E75" s="50">
        <v>74115.792799999996</v>
      </c>
      <c r="F75" s="399">
        <f t="shared" si="1"/>
        <v>-37129.024799999992</v>
      </c>
      <c r="G75" s="133"/>
      <c r="H75" s="53"/>
      <c r="I75" s="122"/>
      <c r="J75" s="122"/>
      <c r="K75" s="122"/>
      <c r="L75" s="122"/>
      <c r="M75" s="122"/>
      <c r="N75" s="122"/>
      <c r="O75" s="122"/>
    </row>
    <row r="76" spans="1:15" s="54" customFormat="1" x14ac:dyDescent="0.25">
      <c r="A76" s="15">
        <v>218</v>
      </c>
      <c r="B76" s="38" t="s">
        <v>317</v>
      </c>
      <c r="C76" s="50">
        <v>21338.52</v>
      </c>
      <c r="D76" s="50">
        <v>0</v>
      </c>
      <c r="E76" s="50">
        <v>436728.37600000011</v>
      </c>
      <c r="F76" s="399">
        <f t="shared" si="1"/>
        <v>-415389.85600000009</v>
      </c>
      <c r="G76" s="133"/>
      <c r="H76" s="53"/>
      <c r="I76" s="122"/>
      <c r="J76" s="122"/>
      <c r="K76" s="122"/>
      <c r="L76" s="122"/>
      <c r="M76" s="122"/>
      <c r="N76" s="122"/>
      <c r="O76" s="122"/>
    </row>
    <row r="77" spans="1:15" s="54" customFormat="1" x14ac:dyDescent="0.25">
      <c r="A77" s="15">
        <v>224</v>
      </c>
      <c r="B77" s="38" t="s">
        <v>318</v>
      </c>
      <c r="C77" s="50">
        <v>190766.3688</v>
      </c>
      <c r="D77" s="50">
        <v>0</v>
      </c>
      <c r="E77" s="50">
        <v>123080.58335999999</v>
      </c>
      <c r="F77" s="399">
        <f t="shared" si="1"/>
        <v>67685.785440000007</v>
      </c>
      <c r="G77" s="133"/>
      <c r="H77" s="53"/>
      <c r="I77" s="122"/>
      <c r="J77" s="122"/>
      <c r="K77" s="122"/>
      <c r="L77" s="122"/>
      <c r="M77" s="122"/>
      <c r="N77" s="122"/>
      <c r="O77" s="122"/>
    </row>
    <row r="78" spans="1:15" s="54" customFormat="1" x14ac:dyDescent="0.25">
      <c r="A78" s="15">
        <v>226</v>
      </c>
      <c r="B78" s="38" t="s">
        <v>48</v>
      </c>
      <c r="C78" s="50">
        <v>197808.08040000001</v>
      </c>
      <c r="D78" s="50">
        <v>0</v>
      </c>
      <c r="E78" s="50">
        <v>78312.368400000007</v>
      </c>
      <c r="F78" s="399">
        <f t="shared" si="1"/>
        <v>119495.712</v>
      </c>
      <c r="G78" s="133"/>
      <c r="H78" s="53"/>
      <c r="I78" s="122"/>
      <c r="J78" s="122"/>
      <c r="K78" s="122"/>
      <c r="L78" s="122"/>
      <c r="M78" s="122"/>
      <c r="N78" s="122"/>
      <c r="O78" s="122"/>
    </row>
    <row r="79" spans="1:15" s="54" customFormat="1" x14ac:dyDescent="0.25">
      <c r="A79" s="15">
        <v>230</v>
      </c>
      <c r="B79" s="38" t="s">
        <v>49</v>
      </c>
      <c r="C79" s="50">
        <v>54057.584000000003</v>
      </c>
      <c r="D79" s="50">
        <v>0</v>
      </c>
      <c r="E79" s="50">
        <v>29873.928000000004</v>
      </c>
      <c r="F79" s="399">
        <f t="shared" si="1"/>
        <v>24183.655999999999</v>
      </c>
      <c r="G79" s="133"/>
      <c r="H79" s="53"/>
      <c r="I79" s="122"/>
      <c r="J79" s="122"/>
      <c r="K79" s="122"/>
      <c r="L79" s="122"/>
      <c r="M79" s="122"/>
      <c r="N79" s="122"/>
      <c r="O79" s="122"/>
    </row>
    <row r="80" spans="1:15" s="54" customFormat="1" x14ac:dyDescent="0.25">
      <c r="A80" s="15">
        <v>231</v>
      </c>
      <c r="B80" s="38" t="s">
        <v>319</v>
      </c>
      <c r="C80" s="50">
        <v>51354.7048</v>
      </c>
      <c r="D80" s="50">
        <v>0</v>
      </c>
      <c r="E80" s="50">
        <v>389783.63200000004</v>
      </c>
      <c r="F80" s="399">
        <f t="shared" si="1"/>
        <v>-338428.92720000003</v>
      </c>
      <c r="G80" s="133"/>
      <c r="H80" s="53"/>
      <c r="I80" s="122"/>
      <c r="J80" s="122"/>
      <c r="K80" s="122"/>
      <c r="L80" s="122"/>
      <c r="M80" s="122"/>
      <c r="N80" s="122"/>
      <c r="O80" s="122"/>
    </row>
    <row r="81" spans="1:15" s="54" customFormat="1" x14ac:dyDescent="0.25">
      <c r="A81" s="15">
        <v>232</v>
      </c>
      <c r="B81" s="38" t="s">
        <v>50</v>
      </c>
      <c r="C81" s="50">
        <v>162243.88039999999</v>
      </c>
      <c r="D81" s="50">
        <v>0</v>
      </c>
      <c r="E81" s="50">
        <v>311613.52040000004</v>
      </c>
      <c r="F81" s="399">
        <f t="shared" si="1"/>
        <v>-149369.64000000004</v>
      </c>
      <c r="G81" s="133"/>
      <c r="H81" s="53"/>
      <c r="I81" s="122"/>
      <c r="J81" s="122"/>
      <c r="K81" s="122"/>
      <c r="L81" s="122"/>
      <c r="M81" s="122"/>
      <c r="N81" s="122"/>
      <c r="O81" s="122"/>
    </row>
    <row r="82" spans="1:15" s="54" customFormat="1" x14ac:dyDescent="0.25">
      <c r="A82" s="15">
        <v>233</v>
      </c>
      <c r="B82" s="38" t="s">
        <v>51</v>
      </c>
      <c r="C82" s="50">
        <v>369867.68</v>
      </c>
      <c r="D82" s="50">
        <v>0</v>
      </c>
      <c r="E82" s="50">
        <v>226330.56879999995</v>
      </c>
      <c r="F82" s="399">
        <f t="shared" si="1"/>
        <v>143537.11120000004</v>
      </c>
      <c r="G82" s="133"/>
      <c r="H82" s="53"/>
      <c r="I82" s="122"/>
      <c r="J82" s="122"/>
      <c r="K82" s="122"/>
      <c r="L82" s="122"/>
      <c r="M82" s="122"/>
      <c r="N82" s="122"/>
      <c r="O82" s="122"/>
    </row>
    <row r="83" spans="1:15" s="54" customFormat="1" x14ac:dyDescent="0.25">
      <c r="A83" s="15">
        <v>235</v>
      </c>
      <c r="B83" s="38" t="s">
        <v>320</v>
      </c>
      <c r="C83" s="50">
        <v>3764257.1848000004</v>
      </c>
      <c r="D83" s="50">
        <v>0</v>
      </c>
      <c r="E83" s="50">
        <v>1255820.2693120004</v>
      </c>
      <c r="F83" s="399">
        <f t="shared" si="1"/>
        <v>2508436.915488</v>
      </c>
      <c r="G83" s="133"/>
      <c r="H83" s="53"/>
      <c r="I83" s="122"/>
      <c r="J83" s="122"/>
      <c r="K83" s="122"/>
      <c r="L83" s="122"/>
      <c r="M83" s="122"/>
      <c r="N83" s="122"/>
      <c r="O83" s="122"/>
    </row>
    <row r="84" spans="1:15" s="54" customFormat="1" x14ac:dyDescent="0.25">
      <c r="A84" s="15">
        <v>236</v>
      </c>
      <c r="B84" s="38" t="s">
        <v>321</v>
      </c>
      <c r="C84" s="50">
        <v>240556.24880000003</v>
      </c>
      <c r="D84" s="50">
        <v>0</v>
      </c>
      <c r="E84" s="50">
        <v>99579.760000000009</v>
      </c>
      <c r="F84" s="399">
        <f t="shared" si="1"/>
        <v>140976.48880000002</v>
      </c>
      <c r="G84" s="137"/>
      <c r="H84" s="122"/>
      <c r="I84" s="122"/>
      <c r="J84" s="122"/>
      <c r="K84" s="122"/>
      <c r="L84" s="122"/>
      <c r="M84" s="122"/>
      <c r="N84" s="122"/>
      <c r="O84" s="122"/>
    </row>
    <row r="85" spans="1:15" s="54" customFormat="1" x14ac:dyDescent="0.25">
      <c r="A85" s="15">
        <v>239</v>
      </c>
      <c r="B85" s="38" t="s">
        <v>52</v>
      </c>
      <c r="C85" s="50">
        <v>66931.824400000012</v>
      </c>
      <c r="D85" s="50">
        <v>0</v>
      </c>
      <c r="E85" s="50">
        <v>29191.095360000003</v>
      </c>
      <c r="F85" s="399">
        <f t="shared" si="1"/>
        <v>37740.729040000006</v>
      </c>
      <c r="G85" s="133"/>
      <c r="H85" s="53"/>
      <c r="I85" s="122"/>
      <c r="J85" s="122"/>
      <c r="K85" s="122"/>
      <c r="L85" s="122"/>
      <c r="M85" s="122"/>
      <c r="N85" s="122"/>
      <c r="O85" s="122"/>
    </row>
    <row r="86" spans="1:15" s="54" customFormat="1" x14ac:dyDescent="0.25">
      <c r="A86" s="15">
        <v>240</v>
      </c>
      <c r="B86" s="38" t="s">
        <v>53</v>
      </c>
      <c r="C86" s="50">
        <v>96805.752399999998</v>
      </c>
      <c r="D86" s="50">
        <v>0</v>
      </c>
      <c r="E86" s="50">
        <v>317488.72624000005</v>
      </c>
      <c r="F86" s="399">
        <f t="shared" si="1"/>
        <v>-220682.97384000005</v>
      </c>
      <c r="G86" s="133"/>
      <c r="H86" s="53"/>
      <c r="I86" s="122"/>
      <c r="J86" s="122"/>
      <c r="K86" s="122"/>
      <c r="L86" s="122"/>
      <c r="M86" s="122"/>
      <c r="N86" s="122"/>
      <c r="O86" s="122"/>
    </row>
    <row r="87" spans="1:15" s="54" customFormat="1" x14ac:dyDescent="0.25">
      <c r="A87" s="15">
        <v>241</v>
      </c>
      <c r="B87" s="38" t="s">
        <v>54</v>
      </c>
      <c r="C87" s="50">
        <v>241836.55999999997</v>
      </c>
      <c r="D87" s="50">
        <v>0</v>
      </c>
      <c r="E87" s="50">
        <v>305994.37680000003</v>
      </c>
      <c r="F87" s="399">
        <f t="shared" si="1"/>
        <v>-64157.816800000059</v>
      </c>
      <c r="G87" s="133"/>
      <c r="H87" s="53"/>
      <c r="I87" s="122"/>
      <c r="J87" s="122"/>
      <c r="K87" s="122"/>
      <c r="L87" s="122"/>
      <c r="M87" s="122"/>
      <c r="N87" s="122"/>
      <c r="O87" s="122"/>
    </row>
    <row r="88" spans="1:15" s="54" customFormat="1" x14ac:dyDescent="0.25">
      <c r="A88" s="15">
        <v>244</v>
      </c>
      <c r="B88" s="38" t="s">
        <v>55</v>
      </c>
      <c r="C88" s="50">
        <v>453941.44880000007</v>
      </c>
      <c r="D88" s="50">
        <v>0</v>
      </c>
      <c r="E88" s="50">
        <v>553949.40176799998</v>
      </c>
      <c r="F88" s="399">
        <f t="shared" si="1"/>
        <v>-100007.95296799991</v>
      </c>
      <c r="G88" s="133"/>
      <c r="H88" s="53"/>
      <c r="I88" s="122"/>
      <c r="J88" s="122"/>
      <c r="K88" s="122"/>
      <c r="L88" s="122"/>
      <c r="M88" s="122"/>
      <c r="N88" s="122"/>
      <c r="O88" s="122"/>
    </row>
    <row r="89" spans="1:15" s="54" customFormat="1" x14ac:dyDescent="0.25">
      <c r="A89" s="15">
        <v>245</v>
      </c>
      <c r="B89" s="38" t="s">
        <v>322</v>
      </c>
      <c r="C89" s="50">
        <v>404151.56880000007</v>
      </c>
      <c r="D89" s="50">
        <v>0</v>
      </c>
      <c r="E89" s="50">
        <v>1724778.3459199998</v>
      </c>
      <c r="F89" s="399">
        <f t="shared" si="1"/>
        <v>-1320626.7771199998</v>
      </c>
      <c r="G89" s="133"/>
      <c r="H89" s="53"/>
      <c r="I89" s="122"/>
      <c r="J89" s="122"/>
      <c r="K89" s="122"/>
      <c r="L89" s="122"/>
      <c r="M89" s="122"/>
      <c r="N89" s="122"/>
      <c r="O89" s="122"/>
    </row>
    <row r="90" spans="1:15" s="54" customFormat="1" x14ac:dyDescent="0.25">
      <c r="A90" s="15">
        <v>249</v>
      </c>
      <c r="B90" s="38" t="s">
        <v>56</v>
      </c>
      <c r="C90" s="50">
        <v>162172.75200000001</v>
      </c>
      <c r="D90" s="50">
        <v>0</v>
      </c>
      <c r="E90" s="50">
        <v>110960.30400000002</v>
      </c>
      <c r="F90" s="399">
        <f t="shared" si="1"/>
        <v>51212.447999999989</v>
      </c>
      <c r="G90" s="133"/>
      <c r="H90" s="53"/>
      <c r="I90" s="122"/>
      <c r="J90" s="122"/>
      <c r="K90" s="122"/>
      <c r="L90" s="122"/>
      <c r="M90" s="122"/>
      <c r="N90" s="122"/>
      <c r="O90" s="122"/>
    </row>
    <row r="91" spans="1:15" s="54" customFormat="1" x14ac:dyDescent="0.25">
      <c r="A91" s="15">
        <v>250</v>
      </c>
      <c r="B91" s="38" t="s">
        <v>57</v>
      </c>
      <c r="C91" s="50">
        <v>39831.904000000002</v>
      </c>
      <c r="D91" s="50">
        <v>0</v>
      </c>
      <c r="E91" s="50">
        <v>29873.928000000004</v>
      </c>
      <c r="F91" s="399">
        <f t="shared" si="1"/>
        <v>9957.9759999999987</v>
      </c>
      <c r="G91" s="133"/>
      <c r="H91" s="53"/>
      <c r="I91" s="122"/>
      <c r="J91" s="122"/>
      <c r="K91" s="122"/>
      <c r="L91" s="122"/>
      <c r="M91" s="122"/>
      <c r="N91" s="122"/>
      <c r="O91" s="122"/>
    </row>
    <row r="92" spans="1:15" s="54" customFormat="1" x14ac:dyDescent="0.25">
      <c r="A92" s="15">
        <v>256</v>
      </c>
      <c r="B92" s="38" t="s">
        <v>58</v>
      </c>
      <c r="C92" s="50">
        <v>65580.3848</v>
      </c>
      <c r="D92" s="50">
        <v>0</v>
      </c>
      <c r="E92" s="50">
        <v>11380.544000000002</v>
      </c>
      <c r="F92" s="399">
        <f t="shared" si="1"/>
        <v>54199.840799999998</v>
      </c>
      <c r="G92" s="133"/>
      <c r="H92" s="53"/>
      <c r="I92" s="122"/>
      <c r="J92" s="122"/>
      <c r="K92" s="122"/>
      <c r="L92" s="122"/>
      <c r="M92" s="122"/>
      <c r="N92" s="122"/>
      <c r="O92" s="122"/>
    </row>
    <row r="93" spans="1:15" s="54" customFormat="1" x14ac:dyDescent="0.25">
      <c r="A93" s="15">
        <v>257</v>
      </c>
      <c r="B93" s="38" t="s">
        <v>323</v>
      </c>
      <c r="C93" s="50">
        <v>648762.13640000019</v>
      </c>
      <c r="D93" s="50">
        <v>0</v>
      </c>
      <c r="E93" s="50">
        <v>1452248.4587520007</v>
      </c>
      <c r="F93" s="399">
        <f t="shared" si="1"/>
        <v>-803486.32235200051</v>
      </c>
      <c r="G93" s="133"/>
      <c r="H93" s="53"/>
      <c r="I93" s="122"/>
      <c r="J93" s="122"/>
      <c r="K93" s="122"/>
      <c r="L93" s="122"/>
      <c r="M93" s="122"/>
      <c r="N93" s="122"/>
      <c r="O93" s="122"/>
    </row>
    <row r="94" spans="1:15" s="54" customFormat="1" x14ac:dyDescent="0.25">
      <c r="A94" s="15">
        <v>260</v>
      </c>
      <c r="B94" s="38" t="s">
        <v>59</v>
      </c>
      <c r="C94" s="50">
        <v>176469.56040000002</v>
      </c>
      <c r="D94" s="50">
        <v>0</v>
      </c>
      <c r="E94" s="50">
        <v>82580.072400000005</v>
      </c>
      <c r="F94" s="399">
        <f t="shared" si="1"/>
        <v>93889.488000000012</v>
      </c>
      <c r="G94" s="137"/>
      <c r="H94" s="122"/>
      <c r="I94" s="122"/>
      <c r="J94" s="122"/>
      <c r="K94" s="122"/>
      <c r="L94" s="122"/>
      <c r="M94" s="122"/>
      <c r="N94" s="122"/>
      <c r="O94" s="122"/>
    </row>
    <row r="95" spans="1:15" s="54" customFormat="1" x14ac:dyDescent="0.25">
      <c r="A95" s="15">
        <v>261</v>
      </c>
      <c r="B95" s="38" t="s">
        <v>60</v>
      </c>
      <c r="C95" s="50">
        <v>130876.25600000001</v>
      </c>
      <c r="D95" s="50">
        <v>0</v>
      </c>
      <c r="E95" s="50">
        <v>102496.02440000001</v>
      </c>
      <c r="F95" s="399">
        <f t="shared" si="1"/>
        <v>28380.231599999999</v>
      </c>
      <c r="G95" s="133"/>
      <c r="H95" s="53"/>
      <c r="I95" s="122"/>
      <c r="J95" s="122"/>
      <c r="K95" s="122"/>
      <c r="L95" s="122"/>
      <c r="M95" s="122"/>
      <c r="N95" s="122"/>
      <c r="O95" s="122"/>
    </row>
    <row r="96" spans="1:15" s="54" customFormat="1" x14ac:dyDescent="0.25">
      <c r="A96" s="15">
        <v>263</v>
      </c>
      <c r="B96" s="38" t="s">
        <v>61</v>
      </c>
      <c r="C96" s="50">
        <v>324487.76079999999</v>
      </c>
      <c r="D96" s="50">
        <v>0</v>
      </c>
      <c r="E96" s="50">
        <v>107503.46376000001</v>
      </c>
      <c r="F96" s="399">
        <f t="shared" si="1"/>
        <v>216984.29703999998</v>
      </c>
      <c r="G96" s="133"/>
      <c r="H96" s="53"/>
      <c r="I96" s="122"/>
      <c r="J96" s="122"/>
      <c r="K96" s="122"/>
      <c r="L96" s="122"/>
      <c r="M96" s="122"/>
      <c r="N96" s="122"/>
      <c r="O96" s="122"/>
    </row>
    <row r="97" spans="1:15" s="54" customFormat="1" x14ac:dyDescent="0.25">
      <c r="A97" s="15">
        <v>265</v>
      </c>
      <c r="B97" s="38" t="s">
        <v>62</v>
      </c>
      <c r="C97" s="50">
        <v>36986.768000000004</v>
      </c>
      <c r="D97" s="50">
        <v>0</v>
      </c>
      <c r="E97" s="50">
        <v>39903.032399999996</v>
      </c>
      <c r="F97" s="399">
        <f t="shared" si="1"/>
        <v>-2916.2643999999927</v>
      </c>
      <c r="G97" s="133"/>
      <c r="H97" s="53"/>
      <c r="I97" s="122"/>
      <c r="J97" s="122"/>
      <c r="K97" s="122"/>
      <c r="L97" s="122"/>
      <c r="M97" s="122"/>
      <c r="N97" s="122"/>
      <c r="O97" s="122"/>
    </row>
    <row r="98" spans="1:15" s="54" customFormat="1" x14ac:dyDescent="0.25">
      <c r="A98" s="15">
        <v>271</v>
      </c>
      <c r="B98" s="38" t="s">
        <v>324</v>
      </c>
      <c r="C98" s="50">
        <v>359980.83240000001</v>
      </c>
      <c r="D98" s="50">
        <v>0</v>
      </c>
      <c r="E98" s="50">
        <v>170765.06271999999</v>
      </c>
      <c r="F98" s="399">
        <f t="shared" si="1"/>
        <v>189215.76968000003</v>
      </c>
      <c r="G98" s="133"/>
      <c r="H98" s="53"/>
      <c r="I98" s="122"/>
      <c r="J98" s="122"/>
      <c r="K98" s="122"/>
      <c r="L98" s="122"/>
      <c r="M98" s="122"/>
      <c r="N98" s="122"/>
      <c r="O98" s="122"/>
    </row>
    <row r="99" spans="1:15" s="54" customFormat="1" x14ac:dyDescent="0.25">
      <c r="A99" s="15">
        <v>272</v>
      </c>
      <c r="B99" s="38" t="s">
        <v>325</v>
      </c>
      <c r="C99" s="50">
        <v>489647.90560000006</v>
      </c>
      <c r="D99" s="50">
        <v>0</v>
      </c>
      <c r="E99" s="50">
        <v>667312.42312000017</v>
      </c>
      <c r="F99" s="399">
        <f t="shared" si="1"/>
        <v>-177664.51752000011</v>
      </c>
      <c r="G99" s="133"/>
      <c r="H99" s="53"/>
      <c r="I99" s="122"/>
      <c r="J99" s="122"/>
      <c r="K99" s="122"/>
      <c r="L99" s="122"/>
      <c r="M99" s="122"/>
      <c r="N99" s="122"/>
      <c r="O99" s="122"/>
    </row>
    <row r="100" spans="1:15" s="54" customFormat="1" x14ac:dyDescent="0.25">
      <c r="A100" s="15">
        <v>273</v>
      </c>
      <c r="B100" s="38" t="s">
        <v>63</v>
      </c>
      <c r="C100" s="50">
        <v>158118.43320000003</v>
      </c>
      <c r="D100" s="50">
        <v>0</v>
      </c>
      <c r="E100" s="50">
        <v>34141.632000000005</v>
      </c>
      <c r="F100" s="399">
        <f t="shared" si="1"/>
        <v>123976.80120000002</v>
      </c>
      <c r="G100" s="133"/>
      <c r="H100" s="53"/>
      <c r="I100" s="122"/>
      <c r="J100" s="122"/>
      <c r="K100" s="122"/>
      <c r="L100" s="122"/>
      <c r="M100" s="122"/>
      <c r="N100" s="122"/>
      <c r="O100" s="122"/>
    </row>
    <row r="101" spans="1:15" s="54" customFormat="1" x14ac:dyDescent="0.25">
      <c r="A101" s="15">
        <v>275</v>
      </c>
      <c r="B101" s="38" t="s">
        <v>64</v>
      </c>
      <c r="C101" s="50">
        <v>72622.096399999995</v>
      </c>
      <c r="D101" s="50">
        <v>0</v>
      </c>
      <c r="E101" s="50">
        <v>47940.541600000004</v>
      </c>
      <c r="F101" s="399">
        <f t="shared" si="1"/>
        <v>24681.554799999991</v>
      </c>
      <c r="G101" s="133"/>
      <c r="H101" s="53"/>
      <c r="I101" s="122"/>
      <c r="J101" s="122"/>
      <c r="K101" s="122"/>
      <c r="L101" s="122"/>
      <c r="M101" s="122"/>
      <c r="N101" s="122"/>
      <c r="O101" s="122"/>
    </row>
    <row r="102" spans="1:15" s="54" customFormat="1" x14ac:dyDescent="0.25">
      <c r="A102" s="15">
        <v>276</v>
      </c>
      <c r="B102" s="38" t="s">
        <v>65</v>
      </c>
      <c r="C102" s="50">
        <v>424209.77760000003</v>
      </c>
      <c r="D102" s="50">
        <v>0</v>
      </c>
      <c r="E102" s="50">
        <v>451380.82639999996</v>
      </c>
      <c r="F102" s="399">
        <f t="shared" si="1"/>
        <v>-27171.048799999931</v>
      </c>
      <c r="G102" s="133"/>
      <c r="H102" s="53"/>
      <c r="I102" s="122"/>
      <c r="J102" s="122"/>
      <c r="K102" s="122"/>
      <c r="L102" s="122"/>
      <c r="M102" s="122"/>
      <c r="N102" s="122"/>
      <c r="O102" s="122"/>
    </row>
    <row r="103" spans="1:15" s="54" customFormat="1" x14ac:dyDescent="0.25">
      <c r="A103" s="15">
        <v>280</v>
      </c>
      <c r="B103" s="38" t="s">
        <v>66</v>
      </c>
      <c r="C103" s="50">
        <v>0</v>
      </c>
      <c r="D103" s="50">
        <v>0</v>
      </c>
      <c r="E103" s="50">
        <v>569027.20000000007</v>
      </c>
      <c r="F103" s="399">
        <f t="shared" si="1"/>
        <v>-569027.20000000007</v>
      </c>
      <c r="G103" s="133"/>
      <c r="H103" s="53"/>
      <c r="I103" s="122"/>
      <c r="J103" s="122"/>
      <c r="K103" s="122"/>
      <c r="L103" s="122"/>
      <c r="M103" s="122"/>
      <c r="N103" s="122"/>
      <c r="O103" s="122"/>
    </row>
    <row r="104" spans="1:15" s="54" customFormat="1" x14ac:dyDescent="0.25">
      <c r="A104" s="15">
        <v>284</v>
      </c>
      <c r="B104" s="38" t="s">
        <v>67</v>
      </c>
      <c r="C104" s="50">
        <v>1044164.912</v>
      </c>
      <c r="D104" s="50">
        <v>0</v>
      </c>
      <c r="E104" s="50">
        <v>53687.716320000007</v>
      </c>
      <c r="F104" s="399">
        <f t="shared" si="1"/>
        <v>990477.19568</v>
      </c>
      <c r="G104" s="133"/>
      <c r="H104" s="53"/>
      <c r="I104" s="122"/>
      <c r="J104" s="122"/>
      <c r="K104" s="122"/>
      <c r="L104" s="122"/>
      <c r="M104" s="122"/>
      <c r="N104" s="122"/>
      <c r="O104" s="122"/>
    </row>
    <row r="105" spans="1:15" s="54" customFormat="1" x14ac:dyDescent="0.25">
      <c r="A105" s="15">
        <v>285</v>
      </c>
      <c r="B105" s="38" t="s">
        <v>68</v>
      </c>
      <c r="C105" s="50">
        <v>416883.55240000004</v>
      </c>
      <c r="D105" s="50">
        <v>0</v>
      </c>
      <c r="E105" s="50">
        <v>1145081.8859200003</v>
      </c>
      <c r="F105" s="399">
        <f t="shared" si="1"/>
        <v>-728198.33352000022</v>
      </c>
      <c r="G105" s="133"/>
      <c r="H105" s="53"/>
      <c r="I105" s="122"/>
      <c r="J105" s="122"/>
      <c r="K105" s="122"/>
      <c r="L105" s="122"/>
      <c r="M105" s="122"/>
      <c r="N105" s="122"/>
      <c r="O105" s="122"/>
    </row>
    <row r="106" spans="1:15" s="54" customFormat="1" x14ac:dyDescent="0.25">
      <c r="A106" s="15">
        <v>286</v>
      </c>
      <c r="B106" s="38" t="s">
        <v>69</v>
      </c>
      <c r="C106" s="50">
        <v>1188413.3072000002</v>
      </c>
      <c r="D106" s="50">
        <v>0</v>
      </c>
      <c r="E106" s="50">
        <v>1222256.1999200003</v>
      </c>
      <c r="F106" s="399">
        <f t="shared" si="1"/>
        <v>-33842.89272000012</v>
      </c>
      <c r="G106" s="133"/>
      <c r="H106" s="53"/>
      <c r="I106" s="122"/>
      <c r="J106" s="122"/>
      <c r="K106" s="122"/>
      <c r="L106" s="122"/>
      <c r="M106" s="122"/>
      <c r="N106" s="122"/>
      <c r="O106" s="122"/>
    </row>
    <row r="107" spans="1:15" s="54" customFormat="1" x14ac:dyDescent="0.25">
      <c r="A107" s="15">
        <v>287</v>
      </c>
      <c r="B107" s="38" t="s">
        <v>326</v>
      </c>
      <c r="C107" s="50">
        <v>819399.16800000006</v>
      </c>
      <c r="D107" s="50">
        <v>0</v>
      </c>
      <c r="E107" s="50">
        <v>88270.344400000002</v>
      </c>
      <c r="F107" s="399">
        <f t="shared" si="1"/>
        <v>731128.8236</v>
      </c>
      <c r="G107" s="133"/>
      <c r="H107" s="53"/>
      <c r="I107" s="122"/>
      <c r="J107" s="122"/>
      <c r="K107" s="122"/>
      <c r="L107" s="122"/>
      <c r="M107" s="122"/>
      <c r="N107" s="122"/>
      <c r="O107" s="122"/>
    </row>
    <row r="108" spans="1:15" s="54" customFormat="1" x14ac:dyDescent="0.25">
      <c r="A108" s="15">
        <v>288</v>
      </c>
      <c r="B108" s="38" t="s">
        <v>327</v>
      </c>
      <c r="C108" s="50">
        <v>58325.288000000008</v>
      </c>
      <c r="D108" s="50">
        <v>0</v>
      </c>
      <c r="E108" s="50">
        <v>516534.4408000001</v>
      </c>
      <c r="F108" s="399">
        <f t="shared" si="1"/>
        <v>-458209.1528000001</v>
      </c>
      <c r="G108" s="133"/>
      <c r="H108" s="53"/>
      <c r="I108" s="122"/>
      <c r="J108" s="122"/>
      <c r="K108" s="122"/>
      <c r="L108" s="122"/>
      <c r="M108" s="122"/>
      <c r="N108" s="122"/>
      <c r="O108" s="122"/>
    </row>
    <row r="109" spans="1:15" s="54" customFormat="1" x14ac:dyDescent="0.25">
      <c r="A109" s="15">
        <v>290</v>
      </c>
      <c r="B109" s="38" t="s">
        <v>70</v>
      </c>
      <c r="C109" s="50">
        <v>7112.84</v>
      </c>
      <c r="D109" s="50">
        <v>0</v>
      </c>
      <c r="E109" s="50">
        <v>81086.376000000004</v>
      </c>
      <c r="F109" s="399">
        <f t="shared" si="1"/>
        <v>-73973.536000000007</v>
      </c>
      <c r="G109" s="133"/>
      <c r="H109" s="53"/>
      <c r="I109" s="122"/>
      <c r="J109" s="122"/>
      <c r="K109" s="122"/>
      <c r="L109" s="122"/>
      <c r="M109" s="122"/>
      <c r="N109" s="122"/>
      <c r="O109" s="122"/>
    </row>
    <row r="110" spans="1:15" s="54" customFormat="1" x14ac:dyDescent="0.25">
      <c r="A110" s="15">
        <v>291</v>
      </c>
      <c r="B110" s="38" t="s">
        <v>71</v>
      </c>
      <c r="C110" s="50">
        <v>18493.384000000002</v>
      </c>
      <c r="D110" s="50">
        <v>0</v>
      </c>
      <c r="E110" s="50">
        <v>18493.384000000002</v>
      </c>
      <c r="F110" s="399">
        <f t="shared" si="1"/>
        <v>0</v>
      </c>
      <c r="G110" s="133"/>
      <c r="H110" s="53"/>
      <c r="I110" s="122"/>
      <c r="J110" s="122"/>
      <c r="K110" s="122"/>
      <c r="L110" s="122"/>
      <c r="M110" s="122"/>
      <c r="N110" s="122"/>
      <c r="O110" s="122"/>
    </row>
    <row r="111" spans="1:15" s="54" customFormat="1" x14ac:dyDescent="0.25">
      <c r="A111" s="15">
        <v>297</v>
      </c>
      <c r="B111" s="38" t="s">
        <v>72</v>
      </c>
      <c r="C111" s="50">
        <v>1170062.1800000002</v>
      </c>
      <c r="D111" s="50">
        <v>0</v>
      </c>
      <c r="E111" s="50">
        <v>3963975.7740240013</v>
      </c>
      <c r="F111" s="399">
        <f t="shared" si="1"/>
        <v>-2793913.5940240012</v>
      </c>
      <c r="G111" s="133"/>
      <c r="H111" s="53"/>
      <c r="I111" s="122"/>
      <c r="J111" s="122"/>
      <c r="K111" s="122"/>
      <c r="L111" s="122"/>
      <c r="M111" s="122"/>
      <c r="N111" s="122"/>
      <c r="O111" s="122"/>
    </row>
    <row r="112" spans="1:15" s="54" customFormat="1" x14ac:dyDescent="0.25">
      <c r="A112" s="15">
        <v>300</v>
      </c>
      <c r="B112" s="38" t="s">
        <v>73</v>
      </c>
      <c r="C112" s="50">
        <v>266091.34439999994</v>
      </c>
      <c r="D112" s="50">
        <v>0</v>
      </c>
      <c r="E112" s="50">
        <v>29873.928000000004</v>
      </c>
      <c r="F112" s="399">
        <f t="shared" si="1"/>
        <v>236217.41639999993</v>
      </c>
      <c r="G112" s="133"/>
      <c r="H112" s="53"/>
      <c r="I112" s="122"/>
      <c r="J112" s="122"/>
      <c r="K112" s="122"/>
      <c r="L112" s="122"/>
      <c r="M112" s="122"/>
      <c r="N112" s="122"/>
      <c r="O112" s="122"/>
    </row>
    <row r="113" spans="1:19" s="54" customFormat="1" x14ac:dyDescent="0.25">
      <c r="A113" s="15">
        <v>301</v>
      </c>
      <c r="B113" s="38" t="s">
        <v>74</v>
      </c>
      <c r="C113" s="50">
        <v>597549.6884000001</v>
      </c>
      <c r="D113" s="50">
        <v>0</v>
      </c>
      <c r="E113" s="50">
        <v>208477.34039999999</v>
      </c>
      <c r="F113" s="399">
        <f t="shared" si="1"/>
        <v>389072.34800000011</v>
      </c>
      <c r="G113" s="133"/>
      <c r="H113" s="53"/>
      <c r="I113" s="122"/>
      <c r="J113" s="122"/>
      <c r="K113" s="122"/>
      <c r="L113" s="122"/>
      <c r="M113" s="122"/>
      <c r="N113" s="122"/>
      <c r="O113" s="122"/>
    </row>
    <row r="114" spans="1:19" s="54" customFormat="1" x14ac:dyDescent="0.25">
      <c r="A114" s="31">
        <v>304</v>
      </c>
      <c r="B114" s="38" t="s">
        <v>328</v>
      </c>
      <c r="C114" s="50">
        <v>0</v>
      </c>
      <c r="D114" s="50">
        <v>0</v>
      </c>
      <c r="E114" s="50">
        <v>204849.79200000002</v>
      </c>
      <c r="F114" s="399">
        <f t="shared" si="1"/>
        <v>-204849.79200000002</v>
      </c>
      <c r="G114" s="133"/>
      <c r="H114" s="53"/>
      <c r="I114" s="122"/>
      <c r="J114" s="122"/>
      <c r="K114" s="122"/>
      <c r="L114" s="122"/>
      <c r="M114" s="122"/>
      <c r="N114" s="122"/>
      <c r="O114" s="122"/>
    </row>
    <row r="115" spans="1:19" s="54" customFormat="1" x14ac:dyDescent="0.25">
      <c r="A115" s="15">
        <v>305</v>
      </c>
      <c r="B115" s="38" t="s">
        <v>75</v>
      </c>
      <c r="C115" s="50">
        <v>96734.624000000011</v>
      </c>
      <c r="D115" s="50">
        <v>0</v>
      </c>
      <c r="E115" s="50">
        <v>125257.1124</v>
      </c>
      <c r="F115" s="399">
        <f t="shared" si="1"/>
        <v>-28522.488399999987</v>
      </c>
      <c r="G115" s="133"/>
      <c r="H115" s="53"/>
      <c r="I115" s="122"/>
      <c r="J115" s="122"/>
      <c r="K115" s="122"/>
      <c r="L115" s="122"/>
      <c r="M115" s="122"/>
      <c r="N115" s="122"/>
      <c r="O115" s="122"/>
    </row>
    <row r="116" spans="1:19" s="54" customFormat="1" x14ac:dyDescent="0.25">
      <c r="A116" s="15">
        <v>309</v>
      </c>
      <c r="B116" s="38" t="s">
        <v>76</v>
      </c>
      <c r="C116" s="50">
        <v>112525.12880000001</v>
      </c>
      <c r="D116" s="50">
        <v>0</v>
      </c>
      <c r="E116" s="50">
        <v>89991.65168000001</v>
      </c>
      <c r="F116" s="399">
        <f t="shared" si="1"/>
        <v>22533.477119999996</v>
      </c>
      <c r="G116" s="133"/>
      <c r="H116" s="53"/>
      <c r="I116" s="122"/>
      <c r="J116" s="122"/>
      <c r="K116" s="122"/>
      <c r="L116" s="122"/>
      <c r="M116" s="122"/>
      <c r="N116" s="122"/>
      <c r="O116" s="122"/>
    </row>
    <row r="117" spans="1:19" s="54" customFormat="1" x14ac:dyDescent="0.25">
      <c r="A117" s="15">
        <v>312</v>
      </c>
      <c r="B117" s="38" t="s">
        <v>77</v>
      </c>
      <c r="C117" s="50">
        <v>123834.54440000001</v>
      </c>
      <c r="D117" s="50">
        <v>0</v>
      </c>
      <c r="E117" s="50">
        <v>0</v>
      </c>
      <c r="F117" s="399">
        <f t="shared" si="1"/>
        <v>123834.54440000001</v>
      </c>
      <c r="G117" s="133"/>
      <c r="H117" s="53"/>
      <c r="I117" s="122"/>
      <c r="J117" s="122"/>
      <c r="K117" s="122"/>
      <c r="L117" s="122"/>
      <c r="M117" s="122"/>
      <c r="N117" s="122"/>
      <c r="O117" s="122"/>
    </row>
    <row r="118" spans="1:19" s="54" customFormat="1" x14ac:dyDescent="0.25">
      <c r="A118" s="15">
        <v>316</v>
      </c>
      <c r="B118" s="38" t="s">
        <v>78</v>
      </c>
      <c r="C118" s="50">
        <v>122411.97640000001</v>
      </c>
      <c r="D118" s="50">
        <v>0</v>
      </c>
      <c r="E118" s="50">
        <v>285011.4988</v>
      </c>
      <c r="F118" s="399">
        <f t="shared" si="1"/>
        <v>-162599.52239999999</v>
      </c>
      <c r="G118" s="133"/>
      <c r="H118" s="53"/>
      <c r="I118" s="122"/>
      <c r="J118" s="122"/>
      <c r="K118" s="122"/>
      <c r="L118" s="122"/>
      <c r="M118" s="122"/>
      <c r="N118" s="122"/>
      <c r="O118" s="122"/>
    </row>
    <row r="119" spans="1:19" s="54" customFormat="1" x14ac:dyDescent="0.25">
      <c r="A119" s="15">
        <v>317</v>
      </c>
      <c r="B119" s="38" t="s">
        <v>79</v>
      </c>
      <c r="C119" s="50">
        <v>29945.056400000001</v>
      </c>
      <c r="D119" s="50">
        <v>0</v>
      </c>
      <c r="E119" s="50">
        <v>39149.071360000002</v>
      </c>
      <c r="F119" s="399">
        <f t="shared" si="1"/>
        <v>-9204.0149600000004</v>
      </c>
      <c r="G119" s="133"/>
      <c r="H119" s="53"/>
      <c r="I119" s="122"/>
      <c r="J119" s="122"/>
      <c r="K119" s="122"/>
      <c r="L119" s="122"/>
      <c r="M119" s="122"/>
      <c r="N119" s="122"/>
      <c r="O119" s="122"/>
    </row>
    <row r="120" spans="1:19" s="54" customFormat="1" x14ac:dyDescent="0.25">
      <c r="A120" s="15">
        <v>320</v>
      </c>
      <c r="B120" s="38" t="s">
        <v>80</v>
      </c>
      <c r="C120" s="50">
        <v>42819.296800000004</v>
      </c>
      <c r="D120" s="50">
        <v>0</v>
      </c>
      <c r="E120" s="50">
        <v>201321.82336000004</v>
      </c>
      <c r="F120" s="399">
        <f t="shared" si="1"/>
        <v>-158502.52656000003</v>
      </c>
      <c r="G120" s="133"/>
      <c r="H120" s="53"/>
      <c r="I120" s="122"/>
      <c r="J120" s="122"/>
      <c r="K120" s="122"/>
      <c r="L120" s="122"/>
      <c r="M120" s="122"/>
      <c r="N120" s="122"/>
      <c r="O120" s="122"/>
    </row>
    <row r="121" spans="1:19" s="54" customFormat="1" x14ac:dyDescent="0.25">
      <c r="A121" s="15">
        <v>322</v>
      </c>
      <c r="B121" s="38" t="s">
        <v>329</v>
      </c>
      <c r="C121" s="50">
        <v>156482.48000000001</v>
      </c>
      <c r="D121" s="50">
        <v>0</v>
      </c>
      <c r="E121" s="50">
        <v>69705.832000000009</v>
      </c>
      <c r="F121" s="399">
        <f t="shared" si="1"/>
        <v>86776.648000000001</v>
      </c>
      <c r="G121" s="133"/>
      <c r="H121" s="53"/>
      <c r="I121" s="122"/>
      <c r="J121" s="122"/>
      <c r="K121" s="122"/>
      <c r="L121" s="122"/>
      <c r="M121" s="122"/>
      <c r="N121" s="122"/>
      <c r="O121" s="122"/>
    </row>
    <row r="122" spans="1:19" s="54" customFormat="1" x14ac:dyDescent="0.25">
      <c r="A122" s="15">
        <v>398</v>
      </c>
      <c r="B122" s="38" t="s">
        <v>330</v>
      </c>
      <c r="C122" s="50">
        <v>3050270.3056000015</v>
      </c>
      <c r="D122" s="50">
        <v>0</v>
      </c>
      <c r="E122" s="50">
        <v>9833898.196471991</v>
      </c>
      <c r="F122" s="399">
        <f t="shared" si="1"/>
        <v>-6783627.8908719895</v>
      </c>
      <c r="G122" s="133"/>
      <c r="H122" s="53"/>
      <c r="I122" s="122"/>
      <c r="J122" s="122"/>
      <c r="K122" s="122"/>
      <c r="L122" s="122"/>
      <c r="M122" s="122"/>
      <c r="N122" s="122"/>
      <c r="O122" s="122"/>
    </row>
    <row r="123" spans="1:19" s="54" customFormat="1" x14ac:dyDescent="0.25">
      <c r="A123" s="15">
        <v>399</v>
      </c>
      <c r="B123" s="38" t="s">
        <v>331</v>
      </c>
      <c r="C123" s="50">
        <v>91044.352000000014</v>
      </c>
      <c r="D123" s="50">
        <v>0</v>
      </c>
      <c r="E123" s="50">
        <v>153381.28176000001</v>
      </c>
      <c r="F123" s="399">
        <f t="shared" si="1"/>
        <v>-62336.929759999999</v>
      </c>
      <c r="G123" s="126"/>
      <c r="H123" s="138"/>
      <c r="I123" s="122"/>
      <c r="J123" s="122"/>
      <c r="K123" s="122"/>
      <c r="L123" s="122"/>
      <c r="M123" s="122"/>
      <c r="N123" s="122"/>
      <c r="O123" s="122"/>
      <c r="Q123" s="122"/>
      <c r="R123" s="139"/>
      <c r="S123" s="138"/>
    </row>
    <row r="124" spans="1:19" s="54" customFormat="1" x14ac:dyDescent="0.25">
      <c r="A124" s="15">
        <v>400</v>
      </c>
      <c r="B124" s="38" t="s">
        <v>81</v>
      </c>
      <c r="C124" s="50">
        <v>345755.15240000008</v>
      </c>
      <c r="D124" s="50">
        <v>0</v>
      </c>
      <c r="E124" s="50">
        <v>85496.336800000005</v>
      </c>
      <c r="F124" s="399">
        <f t="shared" si="1"/>
        <v>260258.81560000009</v>
      </c>
      <c r="G124" s="126"/>
      <c r="H124" s="53"/>
      <c r="I124" s="122"/>
      <c r="J124" s="122"/>
      <c r="K124" s="122"/>
      <c r="L124" s="122"/>
      <c r="M124" s="122"/>
      <c r="N124" s="122"/>
      <c r="O124" s="122"/>
      <c r="Q124" s="122"/>
      <c r="R124" s="139"/>
    </row>
    <row r="125" spans="1:19" s="54" customFormat="1" x14ac:dyDescent="0.25">
      <c r="A125" s="15">
        <v>402</v>
      </c>
      <c r="B125" s="38" t="s">
        <v>82</v>
      </c>
      <c r="C125" s="50">
        <v>383239.81920000003</v>
      </c>
      <c r="D125" s="50">
        <v>0</v>
      </c>
      <c r="E125" s="50">
        <v>296164.43192000006</v>
      </c>
      <c r="F125" s="399">
        <f t="shared" si="1"/>
        <v>87075.387279999966</v>
      </c>
      <c r="G125" s="133"/>
      <c r="H125" s="53"/>
      <c r="I125" s="122"/>
      <c r="J125" s="122"/>
      <c r="K125" s="122"/>
      <c r="L125" s="122"/>
      <c r="M125" s="122"/>
      <c r="N125" s="122"/>
      <c r="O125" s="122"/>
    </row>
    <row r="126" spans="1:19" s="54" customFormat="1" x14ac:dyDescent="0.25">
      <c r="A126" s="15">
        <v>403</v>
      </c>
      <c r="B126" s="38" t="s">
        <v>83</v>
      </c>
      <c r="C126" s="50">
        <v>0</v>
      </c>
      <c r="D126" s="50">
        <v>0</v>
      </c>
      <c r="E126" s="50">
        <v>73290.703360000014</v>
      </c>
      <c r="F126" s="399">
        <f t="shared" si="1"/>
        <v>-73290.703360000014</v>
      </c>
      <c r="G126" s="133"/>
      <c r="H126" s="53"/>
      <c r="I126" s="122"/>
      <c r="J126" s="122"/>
      <c r="K126" s="122"/>
      <c r="L126" s="122"/>
      <c r="M126" s="122"/>
      <c r="N126" s="122"/>
      <c r="O126" s="122"/>
    </row>
    <row r="127" spans="1:19" s="54" customFormat="1" x14ac:dyDescent="0.25">
      <c r="A127" s="15">
        <v>405</v>
      </c>
      <c r="B127" s="38" t="s">
        <v>332</v>
      </c>
      <c r="C127" s="50">
        <v>998856.12119999994</v>
      </c>
      <c r="D127" s="50">
        <v>0</v>
      </c>
      <c r="E127" s="50">
        <v>2806070.8601520001</v>
      </c>
      <c r="F127" s="399">
        <f t="shared" si="1"/>
        <v>-1807214.7389520002</v>
      </c>
      <c r="G127" s="133"/>
      <c r="H127" s="53"/>
      <c r="I127" s="122"/>
      <c r="J127" s="122"/>
      <c r="K127" s="122"/>
      <c r="L127" s="122"/>
      <c r="M127" s="122"/>
      <c r="N127" s="122"/>
      <c r="O127" s="122"/>
    </row>
    <row r="128" spans="1:19" s="54" customFormat="1" x14ac:dyDescent="0.25">
      <c r="A128" s="15">
        <v>407</v>
      </c>
      <c r="B128" s="38" t="s">
        <v>333</v>
      </c>
      <c r="C128" s="50">
        <v>133934.77720000001</v>
      </c>
      <c r="D128" s="50">
        <v>0</v>
      </c>
      <c r="E128" s="50">
        <v>988684.76</v>
      </c>
      <c r="F128" s="399">
        <f t="shared" si="1"/>
        <v>-854749.9828</v>
      </c>
      <c r="G128" s="133"/>
      <c r="H128" s="53"/>
      <c r="I128" s="122"/>
      <c r="J128" s="122"/>
      <c r="K128" s="122"/>
      <c r="L128" s="122"/>
      <c r="M128" s="122"/>
      <c r="N128" s="122"/>
      <c r="O128" s="122"/>
    </row>
    <row r="129" spans="1:15" s="54" customFormat="1" x14ac:dyDescent="0.25">
      <c r="A129" s="15">
        <v>408</v>
      </c>
      <c r="B129" s="38" t="s">
        <v>334</v>
      </c>
      <c r="C129" s="50">
        <v>115228.008</v>
      </c>
      <c r="D129" s="50">
        <v>0</v>
      </c>
      <c r="E129" s="50">
        <v>171447.89535999997</v>
      </c>
      <c r="F129" s="399">
        <f t="shared" si="1"/>
        <v>-56219.887359999964</v>
      </c>
      <c r="G129" s="133"/>
      <c r="H129" s="53"/>
      <c r="I129" s="122"/>
      <c r="J129" s="122"/>
      <c r="K129" s="122"/>
      <c r="L129" s="122"/>
      <c r="M129" s="122"/>
      <c r="N129" s="122"/>
      <c r="O129" s="122"/>
    </row>
    <row r="130" spans="1:15" s="54" customFormat="1" x14ac:dyDescent="0.25">
      <c r="A130" s="15">
        <v>410</v>
      </c>
      <c r="B130" s="38" t="s">
        <v>84</v>
      </c>
      <c r="C130" s="50">
        <v>424209.77760000003</v>
      </c>
      <c r="D130" s="50">
        <v>0</v>
      </c>
      <c r="E130" s="50">
        <v>364846.01496000006</v>
      </c>
      <c r="F130" s="399">
        <f t="shared" si="1"/>
        <v>59363.762639999972</v>
      </c>
      <c r="G130" s="133"/>
      <c r="H130" s="53"/>
      <c r="I130" s="122"/>
      <c r="J130" s="122"/>
      <c r="K130" s="122"/>
      <c r="L130" s="122"/>
      <c r="M130" s="122"/>
      <c r="N130" s="122"/>
      <c r="O130" s="122"/>
    </row>
    <row r="131" spans="1:15" s="54" customFormat="1" x14ac:dyDescent="0.25">
      <c r="A131" s="15">
        <v>416</v>
      </c>
      <c r="B131" s="38" t="s">
        <v>85</v>
      </c>
      <c r="C131" s="50">
        <v>85425.208400000003</v>
      </c>
      <c r="D131" s="50">
        <v>0</v>
      </c>
      <c r="E131" s="50">
        <v>54797.319360000009</v>
      </c>
      <c r="F131" s="399">
        <f t="shared" si="1"/>
        <v>30627.889039999995</v>
      </c>
      <c r="G131" s="133"/>
      <c r="H131" s="53"/>
      <c r="I131" s="122"/>
      <c r="J131" s="122"/>
      <c r="K131" s="122"/>
      <c r="L131" s="122"/>
      <c r="M131" s="122"/>
      <c r="N131" s="122"/>
      <c r="O131" s="122"/>
    </row>
    <row r="132" spans="1:15" s="54" customFormat="1" x14ac:dyDescent="0.25">
      <c r="A132" s="15">
        <v>418</v>
      </c>
      <c r="B132" s="38" t="s">
        <v>86</v>
      </c>
      <c r="C132" s="50">
        <v>518241.52239999996</v>
      </c>
      <c r="D132" s="50">
        <v>0</v>
      </c>
      <c r="E132" s="50">
        <v>773450.22159999993</v>
      </c>
      <c r="F132" s="399">
        <f t="shared" si="1"/>
        <v>-255208.69919999997</v>
      </c>
      <c r="G132" s="133"/>
      <c r="H132" s="53"/>
      <c r="I132" s="122"/>
      <c r="J132" s="122"/>
      <c r="K132" s="122"/>
      <c r="L132" s="122"/>
      <c r="M132" s="122"/>
      <c r="N132" s="122"/>
      <c r="O132" s="122"/>
    </row>
    <row r="133" spans="1:15" s="54" customFormat="1" x14ac:dyDescent="0.25">
      <c r="A133" s="15">
        <v>420</v>
      </c>
      <c r="B133" s="38" t="s">
        <v>87</v>
      </c>
      <c r="C133" s="50">
        <v>133792.52040000001</v>
      </c>
      <c r="D133" s="50">
        <v>0</v>
      </c>
      <c r="E133" s="50">
        <v>170096.45576000001</v>
      </c>
      <c r="F133" s="399">
        <f t="shared" si="1"/>
        <v>-36303.935360000003</v>
      </c>
      <c r="G133" s="133"/>
      <c r="H133" s="53"/>
      <c r="I133" s="122"/>
      <c r="J133" s="122"/>
      <c r="K133" s="122"/>
      <c r="L133" s="122"/>
      <c r="M133" s="122"/>
      <c r="N133" s="122"/>
      <c r="O133" s="122"/>
    </row>
    <row r="134" spans="1:15" s="54" customFormat="1" x14ac:dyDescent="0.25">
      <c r="A134" s="15">
        <v>421</v>
      </c>
      <c r="B134" s="38" t="s">
        <v>88</v>
      </c>
      <c r="C134" s="50">
        <v>0</v>
      </c>
      <c r="D134" s="50">
        <v>0</v>
      </c>
      <c r="E134" s="50">
        <v>11380.544000000002</v>
      </c>
      <c r="F134" s="399">
        <f t="shared" si="1"/>
        <v>-11380.544000000002</v>
      </c>
      <c r="G134" s="133"/>
      <c r="H134" s="53"/>
      <c r="I134" s="122"/>
      <c r="J134" s="122"/>
      <c r="K134" s="122"/>
      <c r="L134" s="122"/>
      <c r="M134" s="122"/>
      <c r="N134" s="122"/>
      <c r="O134" s="122"/>
    </row>
    <row r="135" spans="1:15" s="54" customFormat="1" x14ac:dyDescent="0.25">
      <c r="A135" s="15">
        <v>422</v>
      </c>
      <c r="B135" s="38" t="s">
        <v>89</v>
      </c>
      <c r="C135" s="50">
        <v>341914.21880000003</v>
      </c>
      <c r="D135" s="50">
        <v>0</v>
      </c>
      <c r="E135" s="50">
        <v>96450.110400000005</v>
      </c>
      <c r="F135" s="399">
        <f t="shared" si="1"/>
        <v>245464.10840000003</v>
      </c>
      <c r="G135" s="133"/>
      <c r="H135" s="53"/>
      <c r="I135" s="122"/>
      <c r="J135" s="122"/>
      <c r="K135" s="122"/>
      <c r="L135" s="122"/>
      <c r="M135" s="122"/>
      <c r="N135" s="122"/>
      <c r="O135" s="122"/>
    </row>
    <row r="136" spans="1:15" s="54" customFormat="1" x14ac:dyDescent="0.25">
      <c r="A136" s="15">
        <v>423</v>
      </c>
      <c r="B136" s="38" t="s">
        <v>335</v>
      </c>
      <c r="C136" s="50">
        <v>515111.87280000001</v>
      </c>
      <c r="D136" s="50">
        <v>0</v>
      </c>
      <c r="E136" s="50">
        <v>1266479.5713360005</v>
      </c>
      <c r="F136" s="399">
        <f t="shared" ref="F136:F199" si="2">C136+D136-E136</f>
        <v>-751367.69853600045</v>
      </c>
      <c r="G136" s="133"/>
      <c r="H136" s="53"/>
      <c r="I136" s="122"/>
      <c r="J136" s="122"/>
      <c r="K136" s="122"/>
      <c r="L136" s="122"/>
      <c r="M136" s="122"/>
      <c r="N136" s="122"/>
      <c r="O136" s="122"/>
    </row>
    <row r="137" spans="1:15" s="54" customFormat="1" x14ac:dyDescent="0.25">
      <c r="A137" s="15">
        <v>425</v>
      </c>
      <c r="B137" s="38" t="s">
        <v>336</v>
      </c>
      <c r="C137" s="50">
        <v>212104.88880000002</v>
      </c>
      <c r="D137" s="50">
        <v>0</v>
      </c>
      <c r="E137" s="50">
        <v>115910.84064000001</v>
      </c>
      <c r="F137" s="399">
        <f t="shared" si="2"/>
        <v>96194.048160000006</v>
      </c>
      <c r="G137" s="133"/>
      <c r="H137" s="53"/>
      <c r="I137" s="122"/>
      <c r="J137" s="122"/>
      <c r="K137" s="122"/>
      <c r="L137" s="122"/>
      <c r="M137" s="122"/>
      <c r="N137" s="122"/>
      <c r="O137" s="122"/>
    </row>
    <row r="138" spans="1:15" s="54" customFormat="1" x14ac:dyDescent="0.25">
      <c r="A138" s="15">
        <v>426</v>
      </c>
      <c r="B138" s="38" t="s">
        <v>90</v>
      </c>
      <c r="C138" s="50">
        <v>65438.128000000004</v>
      </c>
      <c r="D138" s="50">
        <v>0</v>
      </c>
      <c r="E138" s="50">
        <v>998773.61225600017</v>
      </c>
      <c r="F138" s="399">
        <f t="shared" si="2"/>
        <v>-933335.48425600014</v>
      </c>
      <c r="G138" s="133"/>
      <c r="H138" s="53"/>
      <c r="I138" s="122"/>
      <c r="J138" s="122"/>
      <c r="K138" s="122"/>
      <c r="L138" s="122"/>
      <c r="M138" s="122"/>
      <c r="N138" s="122"/>
      <c r="O138" s="122"/>
    </row>
    <row r="139" spans="1:15" s="54" customFormat="1" x14ac:dyDescent="0.25">
      <c r="A139" s="15">
        <v>430</v>
      </c>
      <c r="B139" s="38" t="s">
        <v>91</v>
      </c>
      <c r="C139" s="50">
        <v>1051491.1372</v>
      </c>
      <c r="D139" s="50">
        <v>0</v>
      </c>
      <c r="E139" s="50">
        <v>506206.59712000005</v>
      </c>
      <c r="F139" s="399">
        <f t="shared" si="2"/>
        <v>545284.54007999995</v>
      </c>
      <c r="G139" s="133"/>
      <c r="H139" s="53"/>
      <c r="I139" s="122"/>
      <c r="J139" s="122"/>
      <c r="K139" s="122"/>
      <c r="L139" s="122"/>
      <c r="M139" s="122"/>
      <c r="N139" s="122"/>
      <c r="O139" s="122"/>
    </row>
    <row r="140" spans="1:15" s="54" customFormat="1" x14ac:dyDescent="0.25">
      <c r="A140" s="31">
        <v>433</v>
      </c>
      <c r="B140" s="38" t="s">
        <v>92</v>
      </c>
      <c r="C140" s="50">
        <v>234723.72</v>
      </c>
      <c r="D140" s="50">
        <v>0</v>
      </c>
      <c r="E140" s="50">
        <v>308896.41552000004</v>
      </c>
      <c r="F140" s="399">
        <f t="shared" si="2"/>
        <v>-74172.695520000038</v>
      </c>
      <c r="G140" s="133"/>
      <c r="H140" s="53"/>
      <c r="I140" s="122"/>
      <c r="J140" s="122"/>
      <c r="K140" s="122"/>
      <c r="L140" s="122"/>
      <c r="M140" s="122"/>
      <c r="N140" s="122"/>
      <c r="O140" s="122"/>
    </row>
    <row r="141" spans="1:15" s="54" customFormat="1" x14ac:dyDescent="0.25">
      <c r="A141" s="15">
        <v>434</v>
      </c>
      <c r="B141" s="38" t="s">
        <v>337</v>
      </c>
      <c r="C141" s="50">
        <v>1116858.1368</v>
      </c>
      <c r="D141" s="50">
        <v>0</v>
      </c>
      <c r="E141" s="50">
        <v>356296.38128000003</v>
      </c>
      <c r="F141" s="399">
        <f t="shared" si="2"/>
        <v>760561.75551999989</v>
      </c>
      <c r="G141" s="133"/>
      <c r="H141" s="135"/>
      <c r="I141" s="122"/>
      <c r="J141" s="122"/>
      <c r="K141" s="122"/>
      <c r="L141" s="122"/>
      <c r="M141" s="122"/>
      <c r="N141" s="122"/>
      <c r="O141" s="122"/>
    </row>
    <row r="142" spans="1:15" s="54" customFormat="1" x14ac:dyDescent="0.25">
      <c r="A142" s="15">
        <v>435</v>
      </c>
      <c r="B142" s="38" t="s">
        <v>93</v>
      </c>
      <c r="C142" s="50">
        <v>93960.616399999999</v>
      </c>
      <c r="D142" s="50">
        <v>0</v>
      </c>
      <c r="E142" s="50">
        <v>159327.61600000001</v>
      </c>
      <c r="F142" s="399">
        <f t="shared" si="2"/>
        <v>-65366.99960000001</v>
      </c>
      <c r="G142" s="133"/>
      <c r="H142" s="53"/>
      <c r="I142" s="122"/>
      <c r="J142" s="122"/>
      <c r="K142" s="122"/>
      <c r="L142" s="122"/>
      <c r="M142" s="122"/>
      <c r="N142" s="122"/>
      <c r="O142" s="122"/>
    </row>
    <row r="143" spans="1:15" s="54" customFormat="1" x14ac:dyDescent="0.25">
      <c r="A143" s="15">
        <v>436</v>
      </c>
      <c r="B143" s="38" t="s">
        <v>94</v>
      </c>
      <c r="C143" s="50">
        <v>48367.312000000005</v>
      </c>
      <c r="D143" s="50">
        <v>0</v>
      </c>
      <c r="E143" s="50">
        <v>125072.17856000001</v>
      </c>
      <c r="F143" s="399">
        <f t="shared" si="2"/>
        <v>-76704.866560000009</v>
      </c>
      <c r="G143" s="133"/>
      <c r="H143" s="53"/>
      <c r="I143" s="122"/>
      <c r="J143" s="122"/>
      <c r="K143" s="122"/>
      <c r="L143" s="122"/>
      <c r="M143" s="122"/>
      <c r="N143" s="122"/>
      <c r="O143" s="122"/>
    </row>
    <row r="144" spans="1:15" s="54" customFormat="1" x14ac:dyDescent="0.25">
      <c r="A144" s="15">
        <v>440</v>
      </c>
      <c r="B144" s="38" t="s">
        <v>338</v>
      </c>
      <c r="C144" s="50">
        <v>0</v>
      </c>
      <c r="D144" s="50">
        <v>0</v>
      </c>
      <c r="E144" s="50">
        <v>179243.56800000003</v>
      </c>
      <c r="F144" s="399">
        <f t="shared" si="2"/>
        <v>-179243.56800000003</v>
      </c>
      <c r="G144" s="133"/>
      <c r="H144" s="53"/>
      <c r="I144" s="122"/>
      <c r="J144" s="122"/>
      <c r="K144" s="122"/>
      <c r="L144" s="122"/>
      <c r="M144" s="122"/>
      <c r="N144" s="122"/>
      <c r="O144" s="122"/>
    </row>
    <row r="145" spans="1:15" s="54" customFormat="1" x14ac:dyDescent="0.25">
      <c r="A145" s="15">
        <v>441</v>
      </c>
      <c r="B145" s="38" t="s">
        <v>95</v>
      </c>
      <c r="C145" s="50">
        <v>18493.384000000002</v>
      </c>
      <c r="D145" s="50">
        <v>0</v>
      </c>
      <c r="E145" s="50">
        <v>142199.89728</v>
      </c>
      <c r="F145" s="399">
        <f t="shared" si="2"/>
        <v>-123706.51328</v>
      </c>
      <c r="G145" s="133"/>
      <c r="H145" s="53"/>
      <c r="I145" s="122"/>
      <c r="J145" s="122"/>
      <c r="K145" s="122"/>
      <c r="L145" s="122"/>
      <c r="M145" s="122"/>
      <c r="N145" s="122"/>
      <c r="O145" s="122"/>
    </row>
    <row r="146" spans="1:15" s="54" customFormat="1" x14ac:dyDescent="0.25">
      <c r="A146" s="15">
        <v>444</v>
      </c>
      <c r="B146" s="38" t="s">
        <v>339</v>
      </c>
      <c r="C146" s="50">
        <v>3671719.1364000007</v>
      </c>
      <c r="D146" s="50">
        <v>0</v>
      </c>
      <c r="E146" s="50">
        <v>1160418.5915279998</v>
      </c>
      <c r="F146" s="399">
        <f t="shared" si="2"/>
        <v>2511300.5448720008</v>
      </c>
      <c r="G146" s="133"/>
      <c r="H146" s="53"/>
      <c r="I146" s="122"/>
      <c r="J146" s="122"/>
      <c r="K146" s="122"/>
      <c r="L146" s="122"/>
      <c r="M146" s="122"/>
      <c r="N146" s="122"/>
      <c r="O146" s="122"/>
    </row>
    <row r="147" spans="1:15" s="54" customFormat="1" x14ac:dyDescent="0.25">
      <c r="A147" s="15">
        <v>445</v>
      </c>
      <c r="B147" s="38" t="s">
        <v>340</v>
      </c>
      <c r="C147" s="50">
        <v>213527.45680000004</v>
      </c>
      <c r="D147" s="50">
        <v>0</v>
      </c>
      <c r="E147" s="50">
        <v>261193.44277600001</v>
      </c>
      <c r="F147" s="399">
        <f t="shared" si="2"/>
        <v>-47665.985975999967</v>
      </c>
      <c r="G147" s="133"/>
      <c r="H147" s="135"/>
      <c r="I147" s="122"/>
      <c r="J147" s="122"/>
      <c r="K147" s="122"/>
      <c r="L147" s="122"/>
      <c r="M147" s="122"/>
      <c r="N147" s="122"/>
      <c r="O147" s="122"/>
    </row>
    <row r="148" spans="1:15" s="54" customFormat="1" x14ac:dyDescent="0.25">
      <c r="A148" s="15">
        <v>475</v>
      </c>
      <c r="B148" s="38" t="s">
        <v>341</v>
      </c>
      <c r="C148" s="50">
        <v>580478.87239999999</v>
      </c>
      <c r="D148" s="50">
        <v>0</v>
      </c>
      <c r="E148" s="50">
        <v>149056.67504</v>
      </c>
      <c r="F148" s="399">
        <f t="shared" si="2"/>
        <v>431422.19735999999</v>
      </c>
      <c r="G148" s="133"/>
      <c r="H148" s="53"/>
      <c r="I148" s="122"/>
      <c r="J148" s="122"/>
      <c r="K148" s="122"/>
      <c r="L148" s="122"/>
      <c r="M148" s="122"/>
      <c r="N148" s="122"/>
      <c r="O148" s="122"/>
    </row>
    <row r="149" spans="1:15" s="54" customFormat="1" x14ac:dyDescent="0.25">
      <c r="A149" s="15">
        <v>480</v>
      </c>
      <c r="B149" s="38" t="s">
        <v>96</v>
      </c>
      <c r="C149" s="50">
        <v>28451.360000000001</v>
      </c>
      <c r="D149" s="50">
        <v>0</v>
      </c>
      <c r="E149" s="50">
        <v>608859.10400000005</v>
      </c>
      <c r="F149" s="399">
        <f t="shared" si="2"/>
        <v>-580407.74400000006</v>
      </c>
      <c r="G149" s="133"/>
      <c r="H149" s="53"/>
      <c r="I149" s="122"/>
      <c r="J149" s="122"/>
      <c r="K149" s="122"/>
      <c r="L149" s="122"/>
      <c r="M149" s="122"/>
      <c r="N149" s="122"/>
      <c r="O149" s="122"/>
    </row>
    <row r="150" spans="1:15" s="54" customFormat="1" x14ac:dyDescent="0.25">
      <c r="A150" s="15">
        <v>481</v>
      </c>
      <c r="B150" s="38" t="s">
        <v>97</v>
      </c>
      <c r="C150" s="50">
        <v>305923.24839999998</v>
      </c>
      <c r="D150" s="50">
        <v>0</v>
      </c>
      <c r="E150" s="50">
        <v>486788.54392000008</v>
      </c>
      <c r="F150" s="399">
        <f t="shared" si="2"/>
        <v>-180865.2955200001</v>
      </c>
      <c r="G150" s="133"/>
      <c r="H150" s="53"/>
      <c r="I150" s="122"/>
      <c r="J150" s="122"/>
      <c r="K150" s="122"/>
      <c r="L150" s="122"/>
      <c r="M150" s="122"/>
      <c r="N150" s="122"/>
      <c r="O150" s="122"/>
    </row>
    <row r="151" spans="1:15" s="54" customFormat="1" x14ac:dyDescent="0.25">
      <c r="A151" s="15">
        <v>483</v>
      </c>
      <c r="B151" s="38" t="s">
        <v>98</v>
      </c>
      <c r="C151" s="50">
        <v>62592.992000000006</v>
      </c>
      <c r="D151" s="50">
        <v>0</v>
      </c>
      <c r="E151" s="50">
        <v>48367.312000000005</v>
      </c>
      <c r="F151" s="399">
        <f t="shared" si="2"/>
        <v>14225.68</v>
      </c>
      <c r="G151" s="133"/>
      <c r="H151" s="53"/>
      <c r="I151" s="122"/>
      <c r="J151" s="122"/>
      <c r="K151" s="122"/>
      <c r="L151" s="122"/>
      <c r="M151" s="122"/>
      <c r="N151" s="122"/>
      <c r="O151" s="122"/>
    </row>
    <row r="152" spans="1:15" s="54" customFormat="1" x14ac:dyDescent="0.25">
      <c r="A152" s="15">
        <v>484</v>
      </c>
      <c r="B152" s="38" t="s">
        <v>342</v>
      </c>
      <c r="C152" s="50">
        <v>142327.92840000003</v>
      </c>
      <c r="D152" s="50">
        <v>0</v>
      </c>
      <c r="E152" s="50">
        <v>93960.616399999999</v>
      </c>
      <c r="F152" s="399">
        <f t="shared" si="2"/>
        <v>48367.312000000034</v>
      </c>
      <c r="G152" s="133"/>
      <c r="H152" s="53"/>
      <c r="I152" s="122"/>
      <c r="J152" s="122"/>
      <c r="K152" s="122"/>
      <c r="L152" s="122"/>
      <c r="M152" s="122"/>
      <c r="N152" s="122"/>
      <c r="O152" s="122"/>
    </row>
    <row r="153" spans="1:15" s="54" customFormat="1" x14ac:dyDescent="0.25">
      <c r="A153" s="15">
        <v>489</v>
      </c>
      <c r="B153" s="38" t="s">
        <v>99</v>
      </c>
      <c r="C153" s="50">
        <v>0</v>
      </c>
      <c r="D153" s="50">
        <v>0</v>
      </c>
      <c r="E153" s="50">
        <v>1340770.3400000003</v>
      </c>
      <c r="F153" s="399">
        <f t="shared" si="2"/>
        <v>-1340770.3400000003</v>
      </c>
      <c r="G153" s="133"/>
      <c r="H153" s="53"/>
      <c r="I153" s="122"/>
      <c r="J153" s="122"/>
      <c r="K153" s="122"/>
      <c r="L153" s="122"/>
      <c r="M153" s="122"/>
      <c r="N153" s="122"/>
      <c r="O153" s="122"/>
    </row>
    <row r="154" spans="1:15" s="54" customFormat="1" x14ac:dyDescent="0.25">
      <c r="A154" s="15">
        <v>491</v>
      </c>
      <c r="B154" s="38" t="s">
        <v>343</v>
      </c>
      <c r="C154" s="50">
        <v>626072.17680000002</v>
      </c>
      <c r="D154" s="50">
        <v>0</v>
      </c>
      <c r="E154" s="50">
        <v>726647.73439999996</v>
      </c>
      <c r="F154" s="399">
        <f t="shared" si="2"/>
        <v>-100575.55759999994</v>
      </c>
      <c r="G154" s="133"/>
      <c r="H154" s="53"/>
      <c r="I154" s="122"/>
      <c r="J154" s="122"/>
      <c r="K154" s="122"/>
      <c r="L154" s="122"/>
      <c r="M154" s="122"/>
      <c r="N154" s="122"/>
      <c r="O154" s="122"/>
    </row>
    <row r="155" spans="1:15" s="54" customFormat="1" x14ac:dyDescent="0.25">
      <c r="A155" s="15">
        <v>494</v>
      </c>
      <c r="B155" s="38" t="s">
        <v>100</v>
      </c>
      <c r="C155" s="50">
        <v>236146.28800000003</v>
      </c>
      <c r="D155" s="50">
        <v>0</v>
      </c>
      <c r="E155" s="50">
        <v>92993.270159999985</v>
      </c>
      <c r="F155" s="399">
        <f t="shared" si="2"/>
        <v>143153.01784000004</v>
      </c>
      <c r="G155" s="133"/>
      <c r="H155" s="53"/>
      <c r="I155" s="122"/>
      <c r="J155" s="122"/>
      <c r="K155" s="122"/>
      <c r="L155" s="122"/>
      <c r="M155" s="122"/>
      <c r="N155" s="122"/>
      <c r="O155" s="122"/>
    </row>
    <row r="156" spans="1:15" s="54" customFormat="1" x14ac:dyDescent="0.25">
      <c r="A156" s="15">
        <v>495</v>
      </c>
      <c r="B156" s="38" t="s">
        <v>101</v>
      </c>
      <c r="C156" s="50">
        <v>11380.544000000002</v>
      </c>
      <c r="D156" s="50">
        <v>0</v>
      </c>
      <c r="E156" s="50">
        <v>53630.813600000009</v>
      </c>
      <c r="F156" s="399">
        <f t="shared" si="2"/>
        <v>-42250.269600000007</v>
      </c>
      <c r="G156" s="133"/>
      <c r="H156" s="53"/>
      <c r="I156" s="122"/>
      <c r="J156" s="122"/>
      <c r="K156" s="122"/>
      <c r="L156" s="122"/>
      <c r="M156" s="122"/>
      <c r="N156" s="122"/>
      <c r="O156" s="122"/>
    </row>
    <row r="157" spans="1:15" s="54" customFormat="1" x14ac:dyDescent="0.25">
      <c r="A157" s="15">
        <v>498</v>
      </c>
      <c r="B157" s="38" t="s">
        <v>102</v>
      </c>
      <c r="C157" s="50">
        <v>72550.968000000008</v>
      </c>
      <c r="D157" s="50">
        <v>0</v>
      </c>
      <c r="E157" s="50">
        <v>57642.45536</v>
      </c>
      <c r="F157" s="399">
        <f t="shared" si="2"/>
        <v>14908.512640000008</v>
      </c>
      <c r="G157" s="133"/>
      <c r="H157" s="53"/>
      <c r="I157" s="122"/>
      <c r="J157" s="122"/>
      <c r="K157" s="122"/>
      <c r="L157" s="122"/>
      <c r="M157" s="122"/>
      <c r="N157" s="122"/>
      <c r="O157" s="122"/>
    </row>
    <row r="158" spans="1:15" s="54" customFormat="1" x14ac:dyDescent="0.25">
      <c r="A158" s="15">
        <v>499</v>
      </c>
      <c r="B158" s="38" t="s">
        <v>344</v>
      </c>
      <c r="C158" s="50">
        <v>850695.66399999999</v>
      </c>
      <c r="D158" s="50">
        <v>0</v>
      </c>
      <c r="E158" s="50">
        <v>630140.72128000017</v>
      </c>
      <c r="F158" s="399">
        <f t="shared" si="2"/>
        <v>220554.94271999982</v>
      </c>
      <c r="G158" s="133"/>
      <c r="H158" s="53"/>
      <c r="I158" s="122"/>
      <c r="J158" s="122"/>
      <c r="K158" s="122"/>
      <c r="L158" s="122"/>
      <c r="M158" s="122"/>
      <c r="N158" s="122"/>
      <c r="O158" s="122"/>
    </row>
    <row r="159" spans="1:15" s="54" customFormat="1" x14ac:dyDescent="0.25">
      <c r="A159" s="15">
        <v>500</v>
      </c>
      <c r="B159" s="38" t="s">
        <v>103</v>
      </c>
      <c r="C159" s="50">
        <v>96805.752399999998</v>
      </c>
      <c r="D159" s="50">
        <v>0</v>
      </c>
      <c r="E159" s="50">
        <v>302423.73112000001</v>
      </c>
      <c r="F159" s="399">
        <f t="shared" si="2"/>
        <v>-205617.97872000001</v>
      </c>
      <c r="G159" s="133"/>
      <c r="H159" s="53"/>
      <c r="I159" s="122"/>
      <c r="J159" s="122"/>
      <c r="K159" s="122"/>
      <c r="L159" s="122"/>
      <c r="M159" s="122"/>
      <c r="N159" s="122"/>
      <c r="O159" s="122"/>
    </row>
    <row r="160" spans="1:15" s="54" customFormat="1" x14ac:dyDescent="0.25">
      <c r="A160" s="15">
        <v>503</v>
      </c>
      <c r="B160" s="38" t="s">
        <v>104</v>
      </c>
      <c r="C160" s="50">
        <v>337219.74440000003</v>
      </c>
      <c r="D160" s="50">
        <v>0</v>
      </c>
      <c r="E160" s="50">
        <v>235349.64992000003</v>
      </c>
      <c r="F160" s="399">
        <f t="shared" si="2"/>
        <v>101870.09448</v>
      </c>
      <c r="G160" s="133"/>
      <c r="H160" s="53"/>
      <c r="I160" s="122"/>
      <c r="J160" s="122"/>
      <c r="K160" s="122"/>
      <c r="L160" s="122"/>
      <c r="M160" s="122"/>
      <c r="N160" s="122"/>
      <c r="O160" s="122"/>
    </row>
    <row r="161" spans="1:15" s="54" customFormat="1" x14ac:dyDescent="0.25">
      <c r="A161" s="15">
        <v>504</v>
      </c>
      <c r="B161" s="38" t="s">
        <v>345</v>
      </c>
      <c r="C161" s="50">
        <v>32790.1924</v>
      </c>
      <c r="D161" s="50">
        <v>0</v>
      </c>
      <c r="E161" s="50">
        <v>909589.97920000006</v>
      </c>
      <c r="F161" s="399">
        <f t="shared" si="2"/>
        <v>-876799.78680000012</v>
      </c>
      <c r="G161" s="133"/>
      <c r="H161" s="53"/>
      <c r="I161" s="122"/>
      <c r="J161" s="122"/>
      <c r="K161" s="122"/>
      <c r="L161" s="122"/>
      <c r="M161" s="122"/>
      <c r="N161" s="122"/>
      <c r="O161" s="122"/>
    </row>
    <row r="162" spans="1:15" s="54" customFormat="1" x14ac:dyDescent="0.25">
      <c r="A162" s="15">
        <v>505</v>
      </c>
      <c r="B162" s="38" t="s">
        <v>105</v>
      </c>
      <c r="C162" s="50">
        <v>981856.43360000011</v>
      </c>
      <c r="D162" s="50">
        <v>0</v>
      </c>
      <c r="E162" s="50">
        <v>2080743.2688560004</v>
      </c>
      <c r="F162" s="399">
        <f t="shared" si="2"/>
        <v>-1098886.8352560003</v>
      </c>
      <c r="G162" s="133"/>
      <c r="H162" s="53"/>
      <c r="I162" s="122"/>
      <c r="J162" s="122"/>
      <c r="K162" s="122"/>
      <c r="L162" s="122"/>
      <c r="M162" s="122"/>
      <c r="N162" s="122"/>
      <c r="O162" s="122"/>
    </row>
    <row r="163" spans="1:15" s="54" customFormat="1" x14ac:dyDescent="0.25">
      <c r="A163" s="15">
        <v>507</v>
      </c>
      <c r="B163" s="38" t="s">
        <v>106</v>
      </c>
      <c r="C163" s="50">
        <v>276049.32040000003</v>
      </c>
      <c r="D163" s="50">
        <v>0</v>
      </c>
      <c r="E163" s="50">
        <v>82153.301999999996</v>
      </c>
      <c r="F163" s="399">
        <f t="shared" si="2"/>
        <v>193896.01840000003</v>
      </c>
      <c r="G163" s="133"/>
      <c r="H163" s="53"/>
      <c r="I163" s="122"/>
      <c r="J163" s="122"/>
      <c r="K163" s="122"/>
      <c r="L163" s="122"/>
      <c r="M163" s="122"/>
      <c r="N163" s="122"/>
      <c r="O163" s="122"/>
    </row>
    <row r="164" spans="1:15" s="54" customFormat="1" x14ac:dyDescent="0.25">
      <c r="A164" s="15">
        <v>508</v>
      </c>
      <c r="B164" s="38" t="s">
        <v>107</v>
      </c>
      <c r="C164" s="50">
        <v>411335.53720000002</v>
      </c>
      <c r="D164" s="50">
        <v>0</v>
      </c>
      <c r="E164" s="50">
        <v>153850.7292</v>
      </c>
      <c r="F164" s="399">
        <f t="shared" si="2"/>
        <v>257484.80800000002</v>
      </c>
      <c r="G164" s="133"/>
      <c r="H164" s="53"/>
      <c r="I164" s="122"/>
      <c r="J164" s="122"/>
      <c r="K164" s="122"/>
      <c r="L164" s="122"/>
      <c r="M164" s="122"/>
      <c r="N164" s="122"/>
      <c r="O164" s="122"/>
    </row>
    <row r="165" spans="1:15" s="54" customFormat="1" x14ac:dyDescent="0.25">
      <c r="A165" s="15">
        <v>529</v>
      </c>
      <c r="B165" s="38" t="s">
        <v>346</v>
      </c>
      <c r="C165" s="50">
        <v>446686.35200000019</v>
      </c>
      <c r="D165" s="50">
        <v>0</v>
      </c>
      <c r="E165" s="50">
        <v>563915.913176</v>
      </c>
      <c r="F165" s="399">
        <f t="shared" si="2"/>
        <v>-117229.56117599981</v>
      </c>
      <c r="G165" s="133"/>
      <c r="H165" s="53"/>
      <c r="I165" s="122"/>
      <c r="J165" s="122"/>
      <c r="K165" s="122"/>
      <c r="L165" s="122"/>
      <c r="M165" s="122"/>
      <c r="N165" s="122"/>
      <c r="O165" s="122"/>
    </row>
    <row r="166" spans="1:15" s="54" customFormat="1" x14ac:dyDescent="0.25">
      <c r="A166" s="15">
        <v>531</v>
      </c>
      <c r="B166" s="38" t="s">
        <v>108</v>
      </c>
      <c r="C166" s="50">
        <v>81086.376000000004</v>
      </c>
      <c r="D166" s="50">
        <v>0</v>
      </c>
      <c r="E166" s="50">
        <v>189093.42883200001</v>
      </c>
      <c r="F166" s="399">
        <f t="shared" si="2"/>
        <v>-108007.052832</v>
      </c>
      <c r="G166" s="133"/>
      <c r="H166" s="53"/>
      <c r="I166" s="122"/>
      <c r="J166" s="122"/>
      <c r="K166" s="122"/>
      <c r="L166" s="122"/>
      <c r="M166" s="122"/>
      <c r="N166" s="122"/>
      <c r="O166" s="122"/>
    </row>
    <row r="167" spans="1:15" s="54" customFormat="1" x14ac:dyDescent="0.25">
      <c r="A167" s="15">
        <v>535</v>
      </c>
      <c r="B167" s="38" t="s">
        <v>109</v>
      </c>
      <c r="C167" s="50">
        <v>192188.93680000002</v>
      </c>
      <c r="D167" s="50">
        <v>0</v>
      </c>
      <c r="E167" s="50">
        <v>244752.82439999995</v>
      </c>
      <c r="F167" s="399">
        <f t="shared" si="2"/>
        <v>-52563.887599999929</v>
      </c>
      <c r="G167" s="133"/>
      <c r="H167" s="53"/>
      <c r="I167" s="122"/>
      <c r="J167" s="122"/>
      <c r="K167" s="122"/>
      <c r="L167" s="122"/>
      <c r="M167" s="122"/>
      <c r="N167" s="122"/>
      <c r="O167" s="122"/>
    </row>
    <row r="168" spans="1:15" s="54" customFormat="1" x14ac:dyDescent="0.25">
      <c r="A168" s="15">
        <v>536</v>
      </c>
      <c r="B168" s="38" t="s">
        <v>110</v>
      </c>
      <c r="C168" s="50">
        <v>747274.97039999999</v>
      </c>
      <c r="D168" s="50">
        <v>0</v>
      </c>
      <c r="E168" s="50">
        <v>912203.23661600007</v>
      </c>
      <c r="F168" s="399">
        <f t="shared" si="2"/>
        <v>-164928.26621600008</v>
      </c>
      <c r="G168" s="133"/>
      <c r="H168" s="53"/>
      <c r="I168" s="122"/>
      <c r="J168" s="122"/>
      <c r="K168" s="122"/>
      <c r="L168" s="122"/>
      <c r="M168" s="122"/>
      <c r="N168" s="122"/>
      <c r="O168" s="122"/>
    </row>
    <row r="169" spans="1:15" s="54" customFormat="1" x14ac:dyDescent="0.25">
      <c r="A169" s="15">
        <v>538</v>
      </c>
      <c r="B169" s="38" t="s">
        <v>347</v>
      </c>
      <c r="C169" s="50">
        <v>95383.184399999998</v>
      </c>
      <c r="D169" s="50">
        <v>0</v>
      </c>
      <c r="E169" s="50">
        <v>143565.56255999999</v>
      </c>
      <c r="F169" s="399">
        <f t="shared" si="2"/>
        <v>-48182.378159999993</v>
      </c>
      <c r="G169" s="133"/>
      <c r="H169" s="53"/>
      <c r="I169" s="122"/>
      <c r="J169" s="122"/>
      <c r="K169" s="122"/>
      <c r="L169" s="122"/>
      <c r="M169" s="122"/>
      <c r="N169" s="122"/>
      <c r="O169" s="122"/>
    </row>
    <row r="170" spans="1:15" s="54" customFormat="1" x14ac:dyDescent="0.25">
      <c r="A170" s="15">
        <v>541</v>
      </c>
      <c r="B170" s="38" t="s">
        <v>111</v>
      </c>
      <c r="C170" s="50">
        <v>62664.120399999993</v>
      </c>
      <c r="D170" s="50">
        <v>0</v>
      </c>
      <c r="E170" s="50">
        <v>96307.853600000002</v>
      </c>
      <c r="F170" s="399">
        <f t="shared" si="2"/>
        <v>-33643.73320000001</v>
      </c>
      <c r="G170" s="133"/>
      <c r="H170" s="53"/>
      <c r="I170" s="122"/>
      <c r="J170" s="122"/>
      <c r="K170" s="122"/>
      <c r="L170" s="122"/>
      <c r="M170" s="122"/>
      <c r="N170" s="122"/>
      <c r="O170" s="122"/>
    </row>
    <row r="171" spans="1:15" s="54" customFormat="1" x14ac:dyDescent="0.25">
      <c r="A171" s="15">
        <v>543</v>
      </c>
      <c r="B171" s="38" t="s">
        <v>112</v>
      </c>
      <c r="C171" s="50">
        <v>547830.93680000002</v>
      </c>
      <c r="D171" s="50">
        <v>0</v>
      </c>
      <c r="E171" s="50">
        <v>904824.37639999983</v>
      </c>
      <c r="F171" s="399">
        <f t="shared" si="2"/>
        <v>-356993.43959999981</v>
      </c>
      <c r="G171" s="133"/>
      <c r="H171" s="53"/>
      <c r="I171" s="122"/>
      <c r="J171" s="122"/>
      <c r="K171" s="122"/>
      <c r="L171" s="122"/>
      <c r="M171" s="122"/>
      <c r="N171" s="122"/>
      <c r="O171" s="122"/>
    </row>
    <row r="172" spans="1:15" s="54" customFormat="1" x14ac:dyDescent="0.25">
      <c r="A172" s="15">
        <v>545</v>
      </c>
      <c r="B172" s="38" t="s">
        <v>348</v>
      </c>
      <c r="C172" s="50">
        <v>206272.36000000004</v>
      </c>
      <c r="D172" s="50">
        <v>0</v>
      </c>
      <c r="E172" s="50">
        <v>143750.49640000003</v>
      </c>
      <c r="F172" s="399">
        <f t="shared" si="2"/>
        <v>62521.863600000012</v>
      </c>
      <c r="G172" s="133"/>
      <c r="H172" s="53"/>
      <c r="I172" s="122"/>
      <c r="J172" s="122"/>
      <c r="K172" s="122"/>
      <c r="L172" s="122"/>
      <c r="M172" s="122"/>
      <c r="N172" s="122"/>
      <c r="O172" s="122"/>
    </row>
    <row r="173" spans="1:15" s="54" customFormat="1" x14ac:dyDescent="0.25">
      <c r="A173" s="15">
        <v>560</v>
      </c>
      <c r="B173" s="38" t="s">
        <v>113</v>
      </c>
      <c r="C173" s="50">
        <v>1108393.8572000002</v>
      </c>
      <c r="D173" s="50">
        <v>0</v>
      </c>
      <c r="E173" s="50">
        <v>740135.101608</v>
      </c>
      <c r="F173" s="399">
        <f t="shared" si="2"/>
        <v>368258.75559200021</v>
      </c>
      <c r="G173" s="133"/>
      <c r="H173" s="53"/>
      <c r="I173" s="122"/>
      <c r="J173" s="122"/>
      <c r="K173" s="122"/>
      <c r="L173" s="122"/>
      <c r="M173" s="122"/>
      <c r="N173" s="122"/>
      <c r="O173" s="122"/>
    </row>
    <row r="174" spans="1:15" s="54" customFormat="1" x14ac:dyDescent="0.25">
      <c r="A174" s="15">
        <v>561</v>
      </c>
      <c r="B174" s="38" t="s">
        <v>114</v>
      </c>
      <c r="C174" s="50">
        <v>11451.672399999999</v>
      </c>
      <c r="D174" s="50">
        <v>0</v>
      </c>
      <c r="E174" s="50">
        <v>745496.76040000026</v>
      </c>
      <c r="F174" s="399">
        <f t="shared" si="2"/>
        <v>-734045.08800000022</v>
      </c>
      <c r="G174" s="133"/>
      <c r="H174" s="53"/>
      <c r="I174" s="122"/>
      <c r="J174" s="122"/>
      <c r="K174" s="122"/>
      <c r="L174" s="122"/>
      <c r="M174" s="122"/>
      <c r="N174" s="122"/>
      <c r="O174" s="122"/>
    </row>
    <row r="175" spans="1:15" s="54" customFormat="1" x14ac:dyDescent="0.25">
      <c r="A175" s="15">
        <v>562</v>
      </c>
      <c r="B175" s="38" t="s">
        <v>115</v>
      </c>
      <c r="C175" s="50">
        <v>247882.47400000005</v>
      </c>
      <c r="D175" s="50">
        <v>0</v>
      </c>
      <c r="E175" s="50">
        <v>297056.382056</v>
      </c>
      <c r="F175" s="399">
        <f t="shared" si="2"/>
        <v>-49173.908055999957</v>
      </c>
      <c r="G175" s="133"/>
      <c r="H175" s="53"/>
      <c r="I175" s="122"/>
      <c r="J175" s="122"/>
      <c r="K175" s="122"/>
      <c r="L175" s="122"/>
      <c r="M175" s="122"/>
      <c r="N175" s="122"/>
      <c r="O175" s="122"/>
    </row>
    <row r="176" spans="1:15" s="54" customFormat="1" x14ac:dyDescent="0.25">
      <c r="A176" s="15">
        <v>563</v>
      </c>
      <c r="B176" s="38" t="s">
        <v>116</v>
      </c>
      <c r="C176" s="50">
        <v>361403.40039999998</v>
      </c>
      <c r="D176" s="50">
        <v>0</v>
      </c>
      <c r="E176" s="50">
        <v>76942.435416000008</v>
      </c>
      <c r="F176" s="399">
        <f t="shared" si="2"/>
        <v>284460.96498399996</v>
      </c>
      <c r="G176" s="133"/>
      <c r="H176" s="53"/>
      <c r="I176" s="122"/>
      <c r="J176" s="122"/>
      <c r="K176" s="122"/>
      <c r="L176" s="122"/>
      <c r="M176" s="122"/>
      <c r="N176" s="122"/>
      <c r="O176" s="122"/>
    </row>
    <row r="177" spans="1:15" s="54" customFormat="1" x14ac:dyDescent="0.25">
      <c r="A177" s="15">
        <v>564</v>
      </c>
      <c r="B177" s="38" t="s">
        <v>349</v>
      </c>
      <c r="C177" s="50">
        <v>1154200.5467999999</v>
      </c>
      <c r="D177" s="50">
        <v>0</v>
      </c>
      <c r="E177" s="50">
        <v>13100122.859879991</v>
      </c>
      <c r="F177" s="399">
        <f t="shared" si="2"/>
        <v>-11945922.31307999</v>
      </c>
      <c r="G177" s="133"/>
      <c r="H177" s="53"/>
      <c r="I177" s="122"/>
      <c r="J177" s="122"/>
      <c r="K177" s="122"/>
      <c r="L177" s="122"/>
      <c r="M177" s="122"/>
      <c r="N177" s="122"/>
      <c r="O177" s="122"/>
    </row>
    <row r="178" spans="1:15" s="54" customFormat="1" x14ac:dyDescent="0.25">
      <c r="A178" s="15">
        <v>576</v>
      </c>
      <c r="B178" s="38" t="s">
        <v>117</v>
      </c>
      <c r="C178" s="50">
        <v>18493.384000000002</v>
      </c>
      <c r="D178" s="50">
        <v>0</v>
      </c>
      <c r="E178" s="50">
        <v>77131.636960000003</v>
      </c>
      <c r="F178" s="399">
        <f t="shared" si="2"/>
        <v>-58638.252959999998</v>
      </c>
      <c r="G178" s="133"/>
      <c r="H178" s="53"/>
      <c r="I178" s="122"/>
      <c r="J178" s="122"/>
      <c r="K178" s="122"/>
      <c r="L178" s="122"/>
      <c r="M178" s="122"/>
      <c r="N178" s="122"/>
      <c r="O178" s="122"/>
    </row>
    <row r="179" spans="1:15" s="54" customFormat="1" x14ac:dyDescent="0.25">
      <c r="A179" s="15">
        <v>577</v>
      </c>
      <c r="B179" s="38" t="s">
        <v>350</v>
      </c>
      <c r="C179" s="50">
        <v>472363.7044000001</v>
      </c>
      <c r="D179" s="50">
        <v>0</v>
      </c>
      <c r="E179" s="50">
        <v>304273.06952000002</v>
      </c>
      <c r="F179" s="399">
        <f t="shared" si="2"/>
        <v>168090.63488000009</v>
      </c>
      <c r="G179" s="133"/>
      <c r="H179" s="53"/>
      <c r="I179" s="122"/>
      <c r="J179" s="122"/>
      <c r="K179" s="122"/>
      <c r="L179" s="122"/>
      <c r="M179" s="122"/>
      <c r="N179" s="122"/>
      <c r="O179" s="122"/>
    </row>
    <row r="180" spans="1:15" s="54" customFormat="1" x14ac:dyDescent="0.25">
      <c r="A180" s="15">
        <v>578</v>
      </c>
      <c r="B180" s="38" t="s">
        <v>118</v>
      </c>
      <c r="C180" s="50">
        <v>125328.2408</v>
      </c>
      <c r="D180" s="50">
        <v>0</v>
      </c>
      <c r="E180" s="50">
        <v>78241.24000000002</v>
      </c>
      <c r="F180" s="399">
        <f t="shared" si="2"/>
        <v>47087.00079999998</v>
      </c>
      <c r="G180" s="133"/>
      <c r="H180" s="53"/>
      <c r="I180" s="122"/>
      <c r="J180" s="122"/>
      <c r="K180" s="122"/>
      <c r="L180" s="122"/>
      <c r="M180" s="122"/>
      <c r="N180" s="122"/>
      <c r="O180" s="122"/>
    </row>
    <row r="181" spans="1:15" s="54" customFormat="1" x14ac:dyDescent="0.25">
      <c r="A181" s="15">
        <v>580</v>
      </c>
      <c r="B181" s="38" t="s">
        <v>119</v>
      </c>
      <c r="C181" s="50">
        <v>68425.520799999998</v>
      </c>
      <c r="D181" s="50">
        <v>0</v>
      </c>
      <c r="E181" s="50">
        <v>79052.103759999998</v>
      </c>
      <c r="F181" s="399">
        <f t="shared" si="2"/>
        <v>-10626.58296</v>
      </c>
      <c r="G181" s="133"/>
      <c r="H181" s="53"/>
      <c r="I181" s="122"/>
      <c r="J181" s="122"/>
      <c r="K181" s="122"/>
      <c r="L181" s="122"/>
      <c r="M181" s="122"/>
      <c r="N181" s="122"/>
      <c r="O181" s="122"/>
    </row>
    <row r="182" spans="1:15" s="54" customFormat="1" x14ac:dyDescent="0.25">
      <c r="A182" s="15">
        <v>581</v>
      </c>
      <c r="B182" s="38" t="s">
        <v>120</v>
      </c>
      <c r="C182" s="50">
        <v>156624.73679999998</v>
      </c>
      <c r="D182" s="50">
        <v>0</v>
      </c>
      <c r="E182" s="50">
        <v>71128.400000000023</v>
      </c>
      <c r="F182" s="399">
        <f t="shared" si="2"/>
        <v>85496.336799999961</v>
      </c>
      <c r="G182" s="133"/>
      <c r="H182" s="53"/>
      <c r="I182" s="122"/>
      <c r="J182" s="122"/>
      <c r="K182" s="122"/>
      <c r="L182" s="122"/>
      <c r="M182" s="122"/>
      <c r="N182" s="122"/>
      <c r="O182" s="122"/>
    </row>
    <row r="183" spans="1:15" s="54" customFormat="1" x14ac:dyDescent="0.25">
      <c r="A183" s="15">
        <v>583</v>
      </c>
      <c r="B183" s="38" t="s">
        <v>121</v>
      </c>
      <c r="C183" s="50">
        <v>106692.6</v>
      </c>
      <c r="D183" s="50">
        <v>0</v>
      </c>
      <c r="E183" s="50">
        <v>4338.8324000000002</v>
      </c>
      <c r="F183" s="399">
        <f t="shared" si="2"/>
        <v>102353.76760000001</v>
      </c>
      <c r="G183" s="133"/>
      <c r="H183" s="53"/>
      <c r="I183" s="122"/>
      <c r="J183" s="122"/>
      <c r="K183" s="122"/>
      <c r="L183" s="122"/>
      <c r="M183" s="122"/>
      <c r="N183" s="122"/>
      <c r="O183" s="122"/>
    </row>
    <row r="184" spans="1:15" s="54" customFormat="1" x14ac:dyDescent="0.25">
      <c r="A184" s="15">
        <v>584</v>
      </c>
      <c r="B184" s="38" t="s">
        <v>122</v>
      </c>
      <c r="C184" s="50">
        <v>25606.224000000002</v>
      </c>
      <c r="D184" s="50">
        <v>0</v>
      </c>
      <c r="E184" s="50">
        <v>34141.632000000005</v>
      </c>
      <c r="F184" s="399">
        <f t="shared" si="2"/>
        <v>-8535.4080000000031</v>
      </c>
      <c r="G184" s="133"/>
      <c r="H184" s="53"/>
      <c r="I184" s="122"/>
      <c r="J184" s="122"/>
      <c r="K184" s="122"/>
      <c r="L184" s="122"/>
      <c r="M184" s="122"/>
      <c r="N184" s="122"/>
      <c r="O184" s="122"/>
    </row>
    <row r="185" spans="1:15" s="54" customFormat="1" x14ac:dyDescent="0.25">
      <c r="A185" s="15">
        <v>588</v>
      </c>
      <c r="B185" s="38" t="s">
        <v>123</v>
      </c>
      <c r="C185" s="50">
        <v>55551.280400000003</v>
      </c>
      <c r="D185" s="50">
        <v>0</v>
      </c>
      <c r="E185" s="50">
        <v>49420.012320000002</v>
      </c>
      <c r="F185" s="399">
        <f t="shared" si="2"/>
        <v>6131.2680800000016</v>
      </c>
      <c r="G185" s="133"/>
      <c r="H185" s="53"/>
      <c r="I185" s="122"/>
      <c r="J185" s="122"/>
      <c r="K185" s="122"/>
      <c r="L185" s="122"/>
      <c r="M185" s="122"/>
      <c r="N185" s="122"/>
      <c r="O185" s="122"/>
    </row>
    <row r="186" spans="1:15" s="54" customFormat="1" x14ac:dyDescent="0.25">
      <c r="A186" s="15">
        <v>592</v>
      </c>
      <c r="B186" s="38" t="s">
        <v>124</v>
      </c>
      <c r="C186" s="50">
        <v>156482.48000000001</v>
      </c>
      <c r="D186" s="50">
        <v>0</v>
      </c>
      <c r="E186" s="50">
        <v>64385.427680000008</v>
      </c>
      <c r="F186" s="399">
        <f t="shared" si="2"/>
        <v>92097.052320000003</v>
      </c>
      <c r="G186" s="133"/>
      <c r="H186" s="53"/>
      <c r="I186" s="122"/>
      <c r="J186" s="122"/>
      <c r="K186" s="122"/>
      <c r="L186" s="122"/>
      <c r="M186" s="122"/>
      <c r="N186" s="122"/>
      <c r="O186" s="122"/>
    </row>
    <row r="187" spans="1:15" s="54" customFormat="1" x14ac:dyDescent="0.25">
      <c r="A187" s="15">
        <v>593</v>
      </c>
      <c r="B187" s="38" t="s">
        <v>125</v>
      </c>
      <c r="C187" s="50">
        <v>235079.36199999999</v>
      </c>
      <c r="D187" s="50">
        <v>0</v>
      </c>
      <c r="E187" s="50">
        <v>408333.91872000007</v>
      </c>
      <c r="F187" s="399">
        <f t="shared" si="2"/>
        <v>-173254.55672000008</v>
      </c>
      <c r="G187" s="133"/>
      <c r="H187" s="53"/>
      <c r="I187" s="122"/>
      <c r="J187" s="122"/>
      <c r="K187" s="122"/>
      <c r="L187" s="122"/>
      <c r="M187" s="122"/>
      <c r="N187" s="122"/>
      <c r="O187" s="122"/>
    </row>
    <row r="188" spans="1:15" s="54" customFormat="1" x14ac:dyDescent="0.25">
      <c r="A188" s="15">
        <v>595</v>
      </c>
      <c r="B188" s="38" t="s">
        <v>126</v>
      </c>
      <c r="C188" s="50">
        <v>159327.61600000001</v>
      </c>
      <c r="D188" s="50">
        <v>0</v>
      </c>
      <c r="E188" s="50">
        <v>64157.816800000001</v>
      </c>
      <c r="F188" s="399">
        <f t="shared" si="2"/>
        <v>95169.799200000009</v>
      </c>
      <c r="G188" s="133"/>
      <c r="H188" s="53"/>
      <c r="I188" s="122"/>
      <c r="J188" s="122"/>
      <c r="K188" s="122"/>
      <c r="L188" s="122"/>
      <c r="M188" s="122"/>
      <c r="N188" s="122"/>
      <c r="O188" s="122"/>
    </row>
    <row r="189" spans="1:15" s="54" customFormat="1" x14ac:dyDescent="0.25">
      <c r="A189" s="15">
        <v>598</v>
      </c>
      <c r="B189" s="38" t="s">
        <v>351</v>
      </c>
      <c r="C189" s="50">
        <v>1052771.4484000001</v>
      </c>
      <c r="D189" s="50">
        <v>0</v>
      </c>
      <c r="E189" s="50">
        <v>212033.76040000003</v>
      </c>
      <c r="F189" s="399">
        <f t="shared" si="2"/>
        <v>840737.68800000008</v>
      </c>
      <c r="G189" s="133"/>
      <c r="H189" s="53"/>
      <c r="I189" s="122"/>
      <c r="J189" s="122"/>
      <c r="K189" s="122"/>
      <c r="L189" s="122"/>
      <c r="M189" s="122"/>
      <c r="N189" s="122"/>
      <c r="O189" s="122"/>
    </row>
    <row r="190" spans="1:15" s="54" customFormat="1" x14ac:dyDescent="0.25">
      <c r="A190" s="15">
        <v>599</v>
      </c>
      <c r="B190" s="38" t="s">
        <v>127</v>
      </c>
      <c r="C190" s="50">
        <v>207766.05640000003</v>
      </c>
      <c r="D190" s="50">
        <v>0</v>
      </c>
      <c r="E190" s="50">
        <v>390523.36736000003</v>
      </c>
      <c r="F190" s="399">
        <f t="shared" si="2"/>
        <v>-182757.31096</v>
      </c>
      <c r="G190" s="133"/>
      <c r="H190" s="53"/>
      <c r="I190" s="122"/>
      <c r="J190" s="122"/>
      <c r="K190" s="122"/>
      <c r="L190" s="122"/>
      <c r="M190" s="122"/>
      <c r="N190" s="122"/>
      <c r="O190" s="122"/>
    </row>
    <row r="191" spans="1:15" s="54" customFormat="1" x14ac:dyDescent="0.25">
      <c r="A191" s="15">
        <v>601</v>
      </c>
      <c r="B191" s="38" t="s">
        <v>128</v>
      </c>
      <c r="C191" s="50">
        <v>18493.384000000002</v>
      </c>
      <c r="D191" s="50">
        <v>0</v>
      </c>
      <c r="E191" s="50">
        <v>98896.927360000001</v>
      </c>
      <c r="F191" s="399">
        <f t="shared" si="2"/>
        <v>-80403.543359999996</v>
      </c>
      <c r="G191" s="133"/>
      <c r="H191" s="53"/>
      <c r="I191" s="122"/>
      <c r="J191" s="122"/>
      <c r="K191" s="122"/>
      <c r="L191" s="122"/>
      <c r="M191" s="122"/>
      <c r="N191" s="122"/>
      <c r="O191" s="122"/>
    </row>
    <row r="192" spans="1:15" s="54" customFormat="1" x14ac:dyDescent="0.25">
      <c r="A192" s="15">
        <v>604</v>
      </c>
      <c r="B192" s="38" t="s">
        <v>352</v>
      </c>
      <c r="C192" s="50">
        <v>196456.64080000002</v>
      </c>
      <c r="D192" s="50">
        <v>0</v>
      </c>
      <c r="E192" s="50">
        <v>1086585.8897599999</v>
      </c>
      <c r="F192" s="399">
        <f t="shared" si="2"/>
        <v>-890129.24895999988</v>
      </c>
      <c r="G192" s="133"/>
      <c r="H192" s="53"/>
      <c r="I192" s="122"/>
      <c r="J192" s="122"/>
      <c r="K192" s="122"/>
      <c r="L192" s="122"/>
      <c r="M192" s="122"/>
      <c r="N192" s="122"/>
      <c r="O192" s="122"/>
    </row>
    <row r="193" spans="1:15" s="54" customFormat="1" x14ac:dyDescent="0.25">
      <c r="A193" s="15">
        <v>607</v>
      </c>
      <c r="B193" s="38" t="s">
        <v>129</v>
      </c>
      <c r="C193" s="50">
        <v>36986.768000000004</v>
      </c>
      <c r="D193" s="50">
        <v>0</v>
      </c>
      <c r="E193" s="50">
        <v>44128.059359999999</v>
      </c>
      <c r="F193" s="399">
        <f t="shared" si="2"/>
        <v>-7141.2913599999956</v>
      </c>
      <c r="G193" s="133"/>
      <c r="H193" s="53"/>
      <c r="I193" s="122"/>
      <c r="J193" s="122"/>
      <c r="K193" s="122"/>
      <c r="L193" s="122"/>
      <c r="M193" s="122"/>
      <c r="N193" s="122"/>
      <c r="O193" s="122"/>
    </row>
    <row r="194" spans="1:15" s="54" customFormat="1" x14ac:dyDescent="0.25">
      <c r="A194" s="15">
        <v>608</v>
      </c>
      <c r="B194" s="38" t="s">
        <v>353</v>
      </c>
      <c r="C194" s="50">
        <v>55480.152000000002</v>
      </c>
      <c r="D194" s="50">
        <v>0</v>
      </c>
      <c r="E194" s="50">
        <v>78241.24000000002</v>
      </c>
      <c r="F194" s="399">
        <f t="shared" si="2"/>
        <v>-22761.088000000018</v>
      </c>
      <c r="G194" s="133"/>
      <c r="H194" s="53"/>
      <c r="I194" s="122"/>
      <c r="J194" s="122"/>
      <c r="K194" s="122"/>
      <c r="L194" s="122"/>
      <c r="M194" s="122"/>
      <c r="N194" s="122"/>
      <c r="O194" s="122"/>
    </row>
    <row r="195" spans="1:15" s="54" customFormat="1" x14ac:dyDescent="0.25">
      <c r="A195" s="15">
        <v>609</v>
      </c>
      <c r="B195" s="38" t="s">
        <v>354</v>
      </c>
      <c r="C195" s="50">
        <v>1344611.2736</v>
      </c>
      <c r="D195" s="50">
        <v>0</v>
      </c>
      <c r="E195" s="50">
        <v>4208826.7556160009</v>
      </c>
      <c r="F195" s="399">
        <f t="shared" si="2"/>
        <v>-2864215.4820160009</v>
      </c>
      <c r="G195" s="133"/>
      <c r="H195" s="53"/>
      <c r="I195" s="122"/>
      <c r="J195" s="122"/>
      <c r="K195" s="122"/>
      <c r="L195" s="122"/>
      <c r="M195" s="122"/>
      <c r="N195" s="122"/>
      <c r="O195" s="122"/>
    </row>
    <row r="196" spans="1:15" s="54" customFormat="1" x14ac:dyDescent="0.25">
      <c r="A196" s="15">
        <v>611</v>
      </c>
      <c r="B196" s="38" t="s">
        <v>355</v>
      </c>
      <c r="C196" s="50">
        <v>158189.56160000002</v>
      </c>
      <c r="D196" s="50">
        <v>0</v>
      </c>
      <c r="E196" s="50">
        <v>177963.2568</v>
      </c>
      <c r="F196" s="399">
        <f t="shared" si="2"/>
        <v>-19773.695199999987</v>
      </c>
      <c r="G196" s="133"/>
      <c r="H196" s="135"/>
      <c r="I196" s="122"/>
      <c r="J196" s="122"/>
      <c r="K196" s="122"/>
      <c r="L196" s="122"/>
      <c r="M196" s="122"/>
      <c r="N196" s="122"/>
      <c r="O196" s="122"/>
    </row>
    <row r="197" spans="1:15" s="54" customFormat="1" x14ac:dyDescent="0.25">
      <c r="A197" s="15">
        <v>614</v>
      </c>
      <c r="B197" s="38" t="s">
        <v>130</v>
      </c>
      <c r="C197" s="50">
        <v>0</v>
      </c>
      <c r="D197" s="50">
        <v>0</v>
      </c>
      <c r="E197" s="50">
        <v>100945.42528</v>
      </c>
      <c r="F197" s="399">
        <f t="shared" si="2"/>
        <v>-100945.42528</v>
      </c>
      <c r="G197" s="133"/>
      <c r="H197" s="53"/>
      <c r="I197" s="122"/>
      <c r="J197" s="122"/>
      <c r="K197" s="122"/>
      <c r="L197" s="122"/>
      <c r="M197" s="122"/>
      <c r="N197" s="122"/>
      <c r="O197" s="122"/>
    </row>
    <row r="198" spans="1:15" s="54" customFormat="1" x14ac:dyDescent="0.25">
      <c r="A198" s="15">
        <v>615</v>
      </c>
      <c r="B198" s="38" t="s">
        <v>131</v>
      </c>
      <c r="C198" s="50">
        <v>88199.216</v>
      </c>
      <c r="D198" s="50">
        <v>0</v>
      </c>
      <c r="E198" s="50">
        <v>69022.999360000002</v>
      </c>
      <c r="F198" s="399">
        <f t="shared" si="2"/>
        <v>19176.216639999999</v>
      </c>
      <c r="G198" s="133"/>
      <c r="H198" s="53"/>
      <c r="I198" s="122"/>
      <c r="J198" s="122"/>
      <c r="K198" s="122"/>
      <c r="L198" s="122"/>
      <c r="M198" s="122"/>
      <c r="N198" s="122"/>
      <c r="O198" s="122"/>
    </row>
    <row r="199" spans="1:15" s="54" customFormat="1" x14ac:dyDescent="0.25">
      <c r="A199" s="15">
        <v>616</v>
      </c>
      <c r="B199" s="38" t="s">
        <v>132</v>
      </c>
      <c r="C199" s="50">
        <v>14225.68</v>
      </c>
      <c r="D199" s="50">
        <v>0</v>
      </c>
      <c r="E199" s="50">
        <v>885577.03135999991</v>
      </c>
      <c r="F199" s="399">
        <f t="shared" si="2"/>
        <v>-871351.35135999986</v>
      </c>
      <c r="G199" s="133"/>
      <c r="H199" s="53"/>
      <c r="I199" s="122"/>
      <c r="J199" s="122"/>
      <c r="K199" s="122"/>
      <c r="L199" s="122"/>
      <c r="M199" s="122"/>
      <c r="N199" s="122"/>
      <c r="O199" s="122"/>
    </row>
    <row r="200" spans="1:15" s="54" customFormat="1" x14ac:dyDescent="0.25">
      <c r="A200" s="31">
        <v>619</v>
      </c>
      <c r="B200" s="38" t="s">
        <v>133</v>
      </c>
      <c r="C200" s="50">
        <v>328897.72160000005</v>
      </c>
      <c r="D200" s="50">
        <v>0</v>
      </c>
      <c r="E200" s="50">
        <v>78980.975360000011</v>
      </c>
      <c r="F200" s="399">
        <f t="shared" ref="F200:F263" si="3">C200+D200-E200</f>
        <v>249916.74624000004</v>
      </c>
      <c r="G200" s="133"/>
      <c r="H200" s="53"/>
      <c r="I200" s="122"/>
      <c r="J200" s="122"/>
      <c r="K200" s="122"/>
      <c r="L200" s="122"/>
      <c r="M200" s="122"/>
      <c r="N200" s="122"/>
      <c r="O200" s="122"/>
    </row>
    <row r="201" spans="1:15" s="54" customFormat="1" x14ac:dyDescent="0.25">
      <c r="A201" s="15">
        <v>620</v>
      </c>
      <c r="B201" s="38" t="s">
        <v>134</v>
      </c>
      <c r="C201" s="50">
        <v>48438.440399999999</v>
      </c>
      <c r="D201" s="50">
        <v>0</v>
      </c>
      <c r="E201" s="50">
        <v>44099.608000000007</v>
      </c>
      <c r="F201" s="399">
        <f t="shared" si="3"/>
        <v>4338.832399999992</v>
      </c>
      <c r="G201" s="133"/>
      <c r="H201" s="53"/>
      <c r="I201" s="122"/>
      <c r="J201" s="122"/>
      <c r="K201" s="122"/>
      <c r="L201" s="122"/>
      <c r="M201" s="122"/>
      <c r="N201" s="122"/>
      <c r="O201" s="122"/>
    </row>
    <row r="202" spans="1:15" s="54" customFormat="1" x14ac:dyDescent="0.25">
      <c r="A202" s="15">
        <v>623</v>
      </c>
      <c r="B202" s="38" t="s">
        <v>135</v>
      </c>
      <c r="C202" s="50">
        <v>0</v>
      </c>
      <c r="D202" s="50">
        <v>0</v>
      </c>
      <c r="E202" s="50">
        <v>96805.752400000012</v>
      </c>
      <c r="F202" s="399">
        <f t="shared" si="3"/>
        <v>-96805.752400000012</v>
      </c>
      <c r="G202" s="133"/>
      <c r="H202" s="53"/>
      <c r="I202" s="122"/>
      <c r="J202" s="122"/>
      <c r="K202" s="122"/>
      <c r="L202" s="122"/>
      <c r="M202" s="122"/>
      <c r="N202" s="122"/>
      <c r="O202" s="122"/>
    </row>
    <row r="203" spans="1:15" s="54" customFormat="1" x14ac:dyDescent="0.25">
      <c r="A203" s="15">
        <v>624</v>
      </c>
      <c r="B203" s="38" t="s">
        <v>356</v>
      </c>
      <c r="C203" s="50">
        <v>130876.25600000002</v>
      </c>
      <c r="D203" s="50">
        <v>0</v>
      </c>
      <c r="E203" s="50">
        <v>282379.74800000002</v>
      </c>
      <c r="F203" s="399">
        <f t="shared" si="3"/>
        <v>-151503.492</v>
      </c>
      <c r="G203" s="133"/>
      <c r="H203" s="53"/>
      <c r="I203" s="122"/>
      <c r="J203" s="122"/>
      <c r="K203" s="122"/>
      <c r="L203" s="122"/>
      <c r="M203" s="122"/>
      <c r="N203" s="122"/>
      <c r="O203" s="122"/>
    </row>
    <row r="204" spans="1:15" s="54" customFormat="1" x14ac:dyDescent="0.25">
      <c r="A204" s="15">
        <v>625</v>
      </c>
      <c r="B204" s="38" t="s">
        <v>136</v>
      </c>
      <c r="C204" s="50">
        <v>21338.52</v>
      </c>
      <c r="D204" s="50">
        <v>0</v>
      </c>
      <c r="E204" s="50">
        <v>73973.536000000007</v>
      </c>
      <c r="F204" s="399">
        <f t="shared" si="3"/>
        <v>-52635.016000000003</v>
      </c>
      <c r="G204" s="133"/>
      <c r="H204" s="53"/>
      <c r="I204" s="122"/>
      <c r="J204" s="122"/>
      <c r="K204" s="122"/>
      <c r="L204" s="122"/>
      <c r="M204" s="122"/>
      <c r="N204" s="122"/>
      <c r="O204" s="122"/>
    </row>
    <row r="205" spans="1:15" s="54" customFormat="1" x14ac:dyDescent="0.25">
      <c r="A205" s="15">
        <v>626</v>
      </c>
      <c r="B205" s="38" t="s">
        <v>137</v>
      </c>
      <c r="C205" s="50">
        <v>49789.88</v>
      </c>
      <c r="D205" s="50">
        <v>0</v>
      </c>
      <c r="E205" s="50">
        <v>81086.376000000004</v>
      </c>
      <c r="F205" s="399">
        <f t="shared" si="3"/>
        <v>-31296.496000000006</v>
      </c>
      <c r="G205" s="133"/>
      <c r="H205" s="53"/>
      <c r="I205" s="122"/>
      <c r="J205" s="122"/>
      <c r="K205" s="122"/>
      <c r="L205" s="122"/>
      <c r="M205" s="122"/>
      <c r="N205" s="122"/>
      <c r="O205" s="122"/>
    </row>
    <row r="206" spans="1:15" s="54" customFormat="1" x14ac:dyDescent="0.25">
      <c r="A206" s="15">
        <v>630</v>
      </c>
      <c r="B206" s="38" t="s">
        <v>138</v>
      </c>
      <c r="C206" s="50">
        <v>153637.34399999998</v>
      </c>
      <c r="D206" s="50">
        <v>0</v>
      </c>
      <c r="E206" s="50">
        <v>14225.68</v>
      </c>
      <c r="F206" s="399">
        <f t="shared" si="3"/>
        <v>139411.66399999999</v>
      </c>
      <c r="G206" s="133"/>
      <c r="H206" s="53"/>
      <c r="I206" s="122"/>
      <c r="J206" s="122"/>
      <c r="K206" s="122"/>
      <c r="L206" s="122"/>
      <c r="M206" s="122"/>
      <c r="N206" s="122"/>
      <c r="O206" s="122"/>
    </row>
    <row r="207" spans="1:15" s="54" customFormat="1" x14ac:dyDescent="0.25">
      <c r="A207" s="15">
        <v>631</v>
      </c>
      <c r="B207" s="38" t="s">
        <v>139</v>
      </c>
      <c r="C207" s="50">
        <v>14225.68</v>
      </c>
      <c r="D207" s="50">
        <v>0</v>
      </c>
      <c r="E207" s="50">
        <v>706333.46336000005</v>
      </c>
      <c r="F207" s="399">
        <f t="shared" si="3"/>
        <v>-692107.78336</v>
      </c>
      <c r="G207" s="133"/>
      <c r="H207" s="53"/>
      <c r="I207" s="122"/>
      <c r="J207" s="122"/>
      <c r="K207" s="122"/>
      <c r="L207" s="122"/>
      <c r="M207" s="122"/>
      <c r="N207" s="122"/>
      <c r="O207" s="122"/>
    </row>
    <row r="208" spans="1:15" s="54" customFormat="1" x14ac:dyDescent="0.25">
      <c r="A208" s="15">
        <v>635</v>
      </c>
      <c r="B208" s="38" t="s">
        <v>140</v>
      </c>
      <c r="C208" s="50">
        <v>196314.38400000002</v>
      </c>
      <c r="D208" s="50">
        <v>0</v>
      </c>
      <c r="E208" s="50">
        <v>610850.69919999992</v>
      </c>
      <c r="F208" s="399">
        <f t="shared" si="3"/>
        <v>-414536.3151999999</v>
      </c>
      <c r="G208" s="133"/>
      <c r="H208" s="53"/>
      <c r="I208" s="122"/>
      <c r="J208" s="122"/>
      <c r="K208" s="122"/>
      <c r="L208" s="122"/>
      <c r="M208" s="122"/>
      <c r="N208" s="122"/>
      <c r="O208" s="122"/>
    </row>
    <row r="209" spans="1:15" s="54" customFormat="1" x14ac:dyDescent="0.25">
      <c r="A209" s="15">
        <v>636</v>
      </c>
      <c r="B209" s="38" t="s">
        <v>141</v>
      </c>
      <c r="C209" s="50">
        <v>344332.58440000005</v>
      </c>
      <c r="D209" s="50">
        <v>0</v>
      </c>
      <c r="E209" s="50">
        <v>156624.73679999998</v>
      </c>
      <c r="F209" s="399">
        <f t="shared" si="3"/>
        <v>187707.84760000007</v>
      </c>
      <c r="G209" s="133"/>
      <c r="H209" s="53"/>
      <c r="I209" s="122"/>
      <c r="J209" s="122"/>
      <c r="K209" s="122"/>
      <c r="L209" s="122"/>
      <c r="M209" s="122"/>
      <c r="N209" s="122"/>
      <c r="O209" s="122"/>
    </row>
    <row r="210" spans="1:15" s="54" customFormat="1" x14ac:dyDescent="0.25">
      <c r="A210" s="15">
        <v>638</v>
      </c>
      <c r="B210" s="38" t="s">
        <v>357</v>
      </c>
      <c r="C210" s="50">
        <v>805458.00159999996</v>
      </c>
      <c r="D210" s="50">
        <v>0</v>
      </c>
      <c r="E210" s="50">
        <v>1138523.8474400002</v>
      </c>
      <c r="F210" s="399">
        <f t="shared" si="3"/>
        <v>-333065.8458400002</v>
      </c>
      <c r="G210" s="133"/>
      <c r="H210" s="53"/>
      <c r="I210" s="122"/>
      <c r="J210" s="122"/>
      <c r="K210" s="122"/>
      <c r="L210" s="122"/>
      <c r="M210" s="122"/>
      <c r="N210" s="122"/>
      <c r="O210" s="122"/>
    </row>
    <row r="211" spans="1:15" s="54" customFormat="1" x14ac:dyDescent="0.25">
      <c r="A211" s="15">
        <v>678</v>
      </c>
      <c r="B211" s="38" t="s">
        <v>358</v>
      </c>
      <c r="C211" s="50">
        <v>310262.0808</v>
      </c>
      <c r="D211" s="50">
        <v>0</v>
      </c>
      <c r="E211" s="50">
        <v>402046.16816000006</v>
      </c>
      <c r="F211" s="399">
        <f t="shared" si="3"/>
        <v>-91784.087360000063</v>
      </c>
      <c r="G211" s="133"/>
      <c r="H211" s="53"/>
      <c r="I211" s="122"/>
      <c r="J211" s="122"/>
      <c r="K211" s="122"/>
      <c r="L211" s="122"/>
      <c r="M211" s="122"/>
      <c r="N211" s="122"/>
      <c r="O211" s="122"/>
    </row>
    <row r="212" spans="1:15" s="54" customFormat="1" x14ac:dyDescent="0.25">
      <c r="A212" s="15">
        <v>680</v>
      </c>
      <c r="B212" s="38" t="s">
        <v>359</v>
      </c>
      <c r="C212" s="50">
        <v>629130.69800000009</v>
      </c>
      <c r="D212" s="50">
        <v>0</v>
      </c>
      <c r="E212" s="50">
        <v>1812148.204776</v>
      </c>
      <c r="F212" s="399">
        <f t="shared" si="3"/>
        <v>-1183017.5067759999</v>
      </c>
      <c r="G212" s="133"/>
      <c r="H212" s="53"/>
      <c r="I212" s="122"/>
      <c r="J212" s="122"/>
      <c r="K212" s="122"/>
      <c r="L212" s="122"/>
      <c r="M212" s="122"/>
      <c r="N212" s="122"/>
      <c r="O212" s="122"/>
    </row>
    <row r="213" spans="1:15" s="54" customFormat="1" x14ac:dyDescent="0.25">
      <c r="A213" s="15">
        <v>681</v>
      </c>
      <c r="B213" s="38" t="s">
        <v>142</v>
      </c>
      <c r="C213" s="50">
        <v>11380.544000000002</v>
      </c>
      <c r="D213" s="50">
        <v>0</v>
      </c>
      <c r="E213" s="50">
        <v>102424.89600000001</v>
      </c>
      <c r="F213" s="399">
        <f t="shared" si="3"/>
        <v>-91044.352000000014</v>
      </c>
      <c r="G213" s="133"/>
      <c r="H213" s="53"/>
      <c r="I213" s="122"/>
      <c r="J213" s="122"/>
      <c r="K213" s="122"/>
      <c r="L213" s="122"/>
      <c r="M213" s="122"/>
      <c r="N213" s="122"/>
      <c r="O213" s="122"/>
    </row>
    <row r="214" spans="1:15" s="54" customFormat="1" x14ac:dyDescent="0.25">
      <c r="A214" s="15">
        <v>683</v>
      </c>
      <c r="B214" s="38" t="s">
        <v>143</v>
      </c>
      <c r="C214" s="50">
        <v>119495.712</v>
      </c>
      <c r="D214" s="50">
        <v>0</v>
      </c>
      <c r="E214" s="50">
        <v>107503.46376000001</v>
      </c>
      <c r="F214" s="399">
        <f t="shared" si="3"/>
        <v>11992.248239999986</v>
      </c>
      <c r="G214" s="133"/>
      <c r="H214" s="53"/>
      <c r="I214" s="122"/>
      <c r="J214" s="122"/>
      <c r="K214" s="122"/>
      <c r="L214" s="122"/>
      <c r="M214" s="122"/>
      <c r="N214" s="122"/>
      <c r="O214" s="122"/>
    </row>
    <row r="215" spans="1:15" s="54" customFormat="1" x14ac:dyDescent="0.25">
      <c r="A215" s="15">
        <v>684</v>
      </c>
      <c r="B215" s="38" t="s">
        <v>360</v>
      </c>
      <c r="C215" s="50">
        <v>749835.59279999998</v>
      </c>
      <c r="D215" s="50">
        <v>0</v>
      </c>
      <c r="E215" s="50">
        <v>3934281.0895920009</v>
      </c>
      <c r="F215" s="399">
        <f t="shared" si="3"/>
        <v>-3184445.4967920007</v>
      </c>
      <c r="G215" s="133"/>
      <c r="H215" s="53"/>
      <c r="I215" s="122"/>
      <c r="J215" s="122"/>
      <c r="K215" s="122"/>
      <c r="L215" s="122"/>
      <c r="M215" s="122"/>
      <c r="N215" s="122"/>
      <c r="O215" s="122"/>
    </row>
    <row r="216" spans="1:15" s="54" customFormat="1" x14ac:dyDescent="0.25">
      <c r="A216" s="15">
        <v>686</v>
      </c>
      <c r="B216" s="38" t="s">
        <v>144</v>
      </c>
      <c r="C216" s="50">
        <v>64086.688400000006</v>
      </c>
      <c r="D216" s="50">
        <v>0</v>
      </c>
      <c r="E216" s="50">
        <v>43672.837599999999</v>
      </c>
      <c r="F216" s="399">
        <f t="shared" si="3"/>
        <v>20413.850800000007</v>
      </c>
      <c r="G216" s="133"/>
      <c r="H216" s="135"/>
      <c r="I216" s="122"/>
      <c r="J216" s="122"/>
      <c r="K216" s="122"/>
      <c r="L216" s="122"/>
      <c r="M216" s="122"/>
      <c r="N216" s="122"/>
      <c r="O216" s="122"/>
    </row>
    <row r="217" spans="1:15" s="54" customFormat="1" x14ac:dyDescent="0.25">
      <c r="A217" s="15">
        <v>687</v>
      </c>
      <c r="B217" s="38" t="s">
        <v>145</v>
      </c>
      <c r="C217" s="50">
        <v>227610.88</v>
      </c>
      <c r="D217" s="50">
        <v>0</v>
      </c>
      <c r="E217" s="50">
        <v>18493.384000000002</v>
      </c>
      <c r="F217" s="399">
        <f t="shared" si="3"/>
        <v>209117.49600000001</v>
      </c>
      <c r="G217" s="133"/>
      <c r="H217" s="53"/>
      <c r="I217" s="122"/>
      <c r="J217" s="122"/>
      <c r="K217" s="122"/>
      <c r="L217" s="122"/>
      <c r="M217" s="122"/>
      <c r="N217" s="122"/>
      <c r="O217" s="122"/>
    </row>
    <row r="218" spans="1:15" s="54" customFormat="1" x14ac:dyDescent="0.25">
      <c r="A218" s="15">
        <v>689</v>
      </c>
      <c r="B218" s="38" t="s">
        <v>146</v>
      </c>
      <c r="C218" s="50">
        <v>73973.536000000007</v>
      </c>
      <c r="D218" s="50">
        <v>0</v>
      </c>
      <c r="E218" s="50">
        <v>142825.8272</v>
      </c>
      <c r="F218" s="399">
        <f t="shared" si="3"/>
        <v>-68852.291199999992</v>
      </c>
      <c r="G218" s="133"/>
      <c r="H218" s="53"/>
      <c r="I218" s="122"/>
      <c r="J218" s="122"/>
      <c r="K218" s="122"/>
      <c r="L218" s="122"/>
      <c r="M218" s="122"/>
      <c r="N218" s="122"/>
      <c r="O218" s="122"/>
    </row>
    <row r="219" spans="1:15" s="54" customFormat="1" x14ac:dyDescent="0.25">
      <c r="A219" s="15">
        <v>691</v>
      </c>
      <c r="B219" s="38" t="s">
        <v>147</v>
      </c>
      <c r="C219" s="50">
        <v>54057.584000000003</v>
      </c>
      <c r="D219" s="50">
        <v>0</v>
      </c>
      <c r="E219" s="50">
        <v>128031.12000000001</v>
      </c>
      <c r="F219" s="399">
        <f t="shared" si="3"/>
        <v>-73973.536000000007</v>
      </c>
      <c r="G219" s="133"/>
      <c r="H219" s="53"/>
      <c r="I219" s="122"/>
      <c r="J219" s="122"/>
      <c r="K219" s="122"/>
      <c r="L219" s="122"/>
      <c r="M219" s="122"/>
      <c r="N219" s="122"/>
      <c r="O219" s="122"/>
    </row>
    <row r="220" spans="1:15" s="54" customFormat="1" x14ac:dyDescent="0.25">
      <c r="A220" s="15">
        <v>694</v>
      </c>
      <c r="B220" s="38" t="s">
        <v>148</v>
      </c>
      <c r="C220" s="50">
        <v>1054336.2732000002</v>
      </c>
      <c r="D220" s="50">
        <v>0</v>
      </c>
      <c r="E220" s="50">
        <v>617124.22408000007</v>
      </c>
      <c r="F220" s="399">
        <f t="shared" si="3"/>
        <v>437212.0491200001</v>
      </c>
      <c r="G220" s="133"/>
      <c r="H220" s="53"/>
      <c r="I220" s="122"/>
      <c r="J220" s="122"/>
      <c r="K220" s="122"/>
      <c r="L220" s="122"/>
      <c r="M220" s="122"/>
      <c r="N220" s="122"/>
      <c r="O220" s="122"/>
    </row>
    <row r="221" spans="1:15" s="54" customFormat="1" x14ac:dyDescent="0.25">
      <c r="A221" s="15">
        <v>697</v>
      </c>
      <c r="B221" s="38" t="s">
        <v>149</v>
      </c>
      <c r="C221" s="50">
        <v>32719.064000000002</v>
      </c>
      <c r="D221" s="50">
        <v>0</v>
      </c>
      <c r="E221" s="50">
        <v>11380.544000000002</v>
      </c>
      <c r="F221" s="399">
        <f t="shared" si="3"/>
        <v>21338.52</v>
      </c>
      <c r="G221" s="133"/>
      <c r="H221" s="53"/>
      <c r="I221" s="122"/>
      <c r="J221" s="122"/>
      <c r="K221" s="122"/>
      <c r="L221" s="122"/>
      <c r="M221" s="122"/>
      <c r="N221" s="122"/>
      <c r="O221" s="122"/>
    </row>
    <row r="222" spans="1:15" s="54" customFormat="1" x14ac:dyDescent="0.25">
      <c r="A222" s="15">
        <v>698</v>
      </c>
      <c r="B222" s="38" t="s">
        <v>150</v>
      </c>
      <c r="C222" s="50">
        <v>543918.87480000011</v>
      </c>
      <c r="D222" s="50">
        <v>0</v>
      </c>
      <c r="E222" s="50">
        <v>6240206.9148719972</v>
      </c>
      <c r="F222" s="399">
        <f t="shared" si="3"/>
        <v>-5696288.0400719969</v>
      </c>
      <c r="G222" s="133"/>
      <c r="H222" s="53"/>
      <c r="I222" s="122"/>
      <c r="J222" s="122"/>
      <c r="K222" s="122"/>
      <c r="L222" s="122"/>
      <c r="M222" s="122"/>
      <c r="N222" s="122"/>
      <c r="O222" s="122"/>
    </row>
    <row r="223" spans="1:15" s="54" customFormat="1" x14ac:dyDescent="0.25">
      <c r="A223" s="15">
        <v>700</v>
      </c>
      <c r="B223" s="38" t="s">
        <v>151</v>
      </c>
      <c r="C223" s="50">
        <v>185076.0968</v>
      </c>
      <c r="D223" s="50">
        <v>0</v>
      </c>
      <c r="E223" s="50">
        <v>158431.39816000001</v>
      </c>
      <c r="F223" s="399">
        <f t="shared" si="3"/>
        <v>26644.698639999988</v>
      </c>
      <c r="G223" s="133"/>
      <c r="H223" s="53"/>
      <c r="I223" s="122"/>
      <c r="J223" s="122"/>
      <c r="K223" s="122"/>
      <c r="L223" s="122"/>
      <c r="M223" s="122"/>
      <c r="N223" s="122"/>
      <c r="O223" s="122"/>
    </row>
    <row r="224" spans="1:15" s="54" customFormat="1" x14ac:dyDescent="0.25">
      <c r="A224" s="15">
        <v>702</v>
      </c>
      <c r="B224" s="38" t="s">
        <v>152</v>
      </c>
      <c r="C224" s="50">
        <v>39831.904000000002</v>
      </c>
      <c r="D224" s="50">
        <v>0</v>
      </c>
      <c r="E224" s="50">
        <v>83945.73768000002</v>
      </c>
      <c r="F224" s="399">
        <f t="shared" si="3"/>
        <v>-44113.833680000018</v>
      </c>
      <c r="G224" s="133"/>
      <c r="H224" s="53"/>
      <c r="I224" s="122"/>
      <c r="J224" s="122"/>
      <c r="K224" s="122"/>
      <c r="L224" s="122"/>
      <c r="M224" s="122"/>
      <c r="N224" s="122"/>
      <c r="O224" s="122"/>
    </row>
    <row r="225" spans="1:15" s="54" customFormat="1" x14ac:dyDescent="0.25">
      <c r="A225" s="15">
        <v>704</v>
      </c>
      <c r="B225" s="38" t="s">
        <v>153</v>
      </c>
      <c r="C225" s="50">
        <v>412829.23360000009</v>
      </c>
      <c r="D225" s="50">
        <v>0</v>
      </c>
      <c r="E225" s="50">
        <v>324611.52421600011</v>
      </c>
      <c r="F225" s="399">
        <f t="shared" si="3"/>
        <v>88217.709383999987</v>
      </c>
      <c r="G225" s="133"/>
      <c r="H225" s="53"/>
      <c r="I225" s="122"/>
      <c r="J225" s="122"/>
      <c r="K225" s="122"/>
      <c r="L225" s="122"/>
      <c r="M225" s="122"/>
      <c r="N225" s="122"/>
      <c r="O225" s="122"/>
    </row>
    <row r="226" spans="1:15" s="54" customFormat="1" x14ac:dyDescent="0.25">
      <c r="A226" s="15">
        <v>707</v>
      </c>
      <c r="B226" s="38" t="s">
        <v>154</v>
      </c>
      <c r="C226" s="50">
        <v>22761.088000000003</v>
      </c>
      <c r="D226" s="50">
        <v>0</v>
      </c>
      <c r="E226" s="50">
        <v>36133.227200000001</v>
      </c>
      <c r="F226" s="399">
        <f t="shared" si="3"/>
        <v>-13372.139199999998</v>
      </c>
      <c r="G226" s="133"/>
      <c r="H226" s="53"/>
      <c r="I226" s="122"/>
      <c r="J226" s="122"/>
      <c r="K226" s="122"/>
      <c r="L226" s="122"/>
      <c r="M226" s="122"/>
      <c r="N226" s="122"/>
      <c r="O226" s="122"/>
    </row>
    <row r="227" spans="1:15" s="54" customFormat="1" x14ac:dyDescent="0.25">
      <c r="A227" s="15">
        <v>710</v>
      </c>
      <c r="B227" s="38" t="s">
        <v>361</v>
      </c>
      <c r="C227" s="50">
        <v>327475.15360000008</v>
      </c>
      <c r="D227" s="50">
        <v>0</v>
      </c>
      <c r="E227" s="50">
        <v>1483987.3734000002</v>
      </c>
      <c r="F227" s="399">
        <f t="shared" si="3"/>
        <v>-1156512.2198000001</v>
      </c>
      <c r="G227" s="133"/>
      <c r="H227" s="53"/>
      <c r="I227" s="122"/>
      <c r="J227" s="122"/>
      <c r="K227" s="122"/>
      <c r="L227" s="122"/>
      <c r="M227" s="122"/>
      <c r="N227" s="122"/>
      <c r="O227" s="122"/>
    </row>
    <row r="228" spans="1:15" s="54" customFormat="1" x14ac:dyDescent="0.25">
      <c r="A228" s="15">
        <v>729</v>
      </c>
      <c r="B228" s="38" t="s">
        <v>155</v>
      </c>
      <c r="C228" s="50">
        <v>119495.71200000001</v>
      </c>
      <c r="D228" s="50">
        <v>0</v>
      </c>
      <c r="E228" s="50">
        <v>267087.14199999999</v>
      </c>
      <c r="F228" s="399">
        <f t="shared" si="3"/>
        <v>-147591.43</v>
      </c>
      <c r="G228" s="133"/>
      <c r="H228" s="53"/>
      <c r="I228" s="122"/>
      <c r="J228" s="122"/>
      <c r="K228" s="122"/>
      <c r="L228" s="122"/>
      <c r="M228" s="122"/>
      <c r="N228" s="122"/>
      <c r="O228" s="122"/>
    </row>
    <row r="229" spans="1:15" s="54" customFormat="1" x14ac:dyDescent="0.25">
      <c r="A229" s="15">
        <v>732</v>
      </c>
      <c r="B229" s="38" t="s">
        <v>156</v>
      </c>
      <c r="C229" s="50">
        <v>7112.84</v>
      </c>
      <c r="D229" s="50">
        <v>0</v>
      </c>
      <c r="E229" s="50">
        <v>110405.50248000002</v>
      </c>
      <c r="F229" s="399">
        <f t="shared" si="3"/>
        <v>-103292.66248000003</v>
      </c>
      <c r="G229" s="133"/>
      <c r="H229" s="53"/>
      <c r="I229" s="122"/>
      <c r="J229" s="122"/>
      <c r="K229" s="122"/>
      <c r="L229" s="122"/>
      <c r="M229" s="122"/>
      <c r="N229" s="122"/>
      <c r="O229" s="122"/>
    </row>
    <row r="230" spans="1:15" s="54" customFormat="1" x14ac:dyDescent="0.25">
      <c r="A230" s="15">
        <v>734</v>
      </c>
      <c r="B230" s="38" t="s">
        <v>157</v>
      </c>
      <c r="C230" s="50">
        <v>444125.72960000002</v>
      </c>
      <c r="D230" s="50">
        <v>0</v>
      </c>
      <c r="E230" s="50">
        <v>1155694.2431999999</v>
      </c>
      <c r="F230" s="399">
        <f t="shared" si="3"/>
        <v>-711568.51359999995</v>
      </c>
      <c r="G230" s="133"/>
      <c r="H230" s="53"/>
      <c r="I230" s="122"/>
      <c r="J230" s="122"/>
      <c r="K230" s="122"/>
      <c r="L230" s="122"/>
      <c r="M230" s="122"/>
      <c r="N230" s="122"/>
      <c r="O230" s="122"/>
    </row>
    <row r="231" spans="1:15" s="54" customFormat="1" x14ac:dyDescent="0.25">
      <c r="A231" s="15">
        <v>738</v>
      </c>
      <c r="B231" s="38" t="s">
        <v>362</v>
      </c>
      <c r="C231" s="50">
        <v>130876.25599999999</v>
      </c>
      <c r="D231" s="50">
        <v>0</v>
      </c>
      <c r="E231" s="50">
        <v>232191.54896000004</v>
      </c>
      <c r="F231" s="399">
        <f t="shared" si="3"/>
        <v>-101315.29296000005</v>
      </c>
      <c r="G231" s="133"/>
      <c r="H231" s="53"/>
      <c r="I231" s="122"/>
      <c r="J231" s="122"/>
      <c r="K231" s="122"/>
      <c r="L231" s="122"/>
      <c r="M231" s="122"/>
      <c r="N231" s="122"/>
      <c r="O231" s="122"/>
    </row>
    <row r="232" spans="1:15" s="54" customFormat="1" x14ac:dyDescent="0.25">
      <c r="A232" s="15">
        <v>739</v>
      </c>
      <c r="B232" s="38" t="s">
        <v>158</v>
      </c>
      <c r="C232" s="50">
        <v>136637.65640000001</v>
      </c>
      <c r="D232" s="50">
        <v>0</v>
      </c>
      <c r="E232" s="50">
        <v>0</v>
      </c>
      <c r="F232" s="399">
        <f t="shared" si="3"/>
        <v>136637.65640000001</v>
      </c>
      <c r="G232" s="133"/>
      <c r="H232" s="53"/>
      <c r="I232" s="122"/>
      <c r="J232" s="122"/>
      <c r="K232" s="122"/>
      <c r="L232" s="122"/>
      <c r="M232" s="122"/>
      <c r="N232" s="122"/>
      <c r="O232" s="122"/>
    </row>
    <row r="233" spans="1:15" s="54" customFormat="1" x14ac:dyDescent="0.25">
      <c r="A233" s="15">
        <v>740</v>
      </c>
      <c r="B233" s="38" t="s">
        <v>363</v>
      </c>
      <c r="C233" s="50">
        <v>442489.77640000003</v>
      </c>
      <c r="D233" s="50">
        <v>0</v>
      </c>
      <c r="E233" s="50">
        <v>560321.08383999998</v>
      </c>
      <c r="F233" s="399">
        <f t="shared" si="3"/>
        <v>-117831.30743999995</v>
      </c>
      <c r="G233" s="133"/>
      <c r="H233" s="53"/>
      <c r="I233" s="122"/>
      <c r="J233" s="122"/>
      <c r="K233" s="122"/>
      <c r="L233" s="122"/>
      <c r="M233" s="122"/>
      <c r="N233" s="122"/>
      <c r="O233" s="122"/>
    </row>
    <row r="234" spans="1:15" s="54" customFormat="1" x14ac:dyDescent="0.25">
      <c r="A234" s="15">
        <v>742</v>
      </c>
      <c r="B234" s="38" t="s">
        <v>159</v>
      </c>
      <c r="C234" s="50">
        <v>11380.544000000002</v>
      </c>
      <c r="D234" s="50">
        <v>0</v>
      </c>
      <c r="E234" s="50">
        <v>22761.088000000003</v>
      </c>
      <c r="F234" s="399">
        <f t="shared" si="3"/>
        <v>-11380.544000000002</v>
      </c>
      <c r="G234" s="133"/>
      <c r="H234" s="53"/>
      <c r="I234" s="122"/>
      <c r="J234" s="122"/>
      <c r="K234" s="122"/>
      <c r="L234" s="122"/>
      <c r="M234" s="122"/>
      <c r="N234" s="122"/>
      <c r="O234" s="122"/>
    </row>
    <row r="235" spans="1:15" s="54" customFormat="1" x14ac:dyDescent="0.25">
      <c r="A235" s="15">
        <v>743</v>
      </c>
      <c r="B235" s="38" t="s">
        <v>160</v>
      </c>
      <c r="C235" s="50">
        <v>1148296.8896000001</v>
      </c>
      <c r="D235" s="50">
        <v>0</v>
      </c>
      <c r="E235" s="50">
        <v>1304992.7548000002</v>
      </c>
      <c r="F235" s="399">
        <f t="shared" si="3"/>
        <v>-156695.86520000012</v>
      </c>
      <c r="G235" s="133"/>
      <c r="H235" s="53"/>
      <c r="I235" s="122"/>
      <c r="J235" s="122"/>
      <c r="K235" s="122"/>
      <c r="L235" s="122"/>
      <c r="M235" s="122"/>
      <c r="N235" s="122"/>
      <c r="O235" s="122"/>
    </row>
    <row r="236" spans="1:15" s="54" customFormat="1" x14ac:dyDescent="0.25">
      <c r="A236" s="15">
        <v>746</v>
      </c>
      <c r="B236" s="38" t="s">
        <v>161</v>
      </c>
      <c r="C236" s="50">
        <v>34212.760399999999</v>
      </c>
      <c r="D236" s="50">
        <v>0</v>
      </c>
      <c r="E236" s="50">
        <v>91044.352000000014</v>
      </c>
      <c r="F236" s="399">
        <f t="shared" si="3"/>
        <v>-56831.591600000014</v>
      </c>
      <c r="G236" s="133"/>
      <c r="H236" s="53"/>
      <c r="I236" s="122"/>
      <c r="J236" s="122"/>
      <c r="K236" s="122"/>
      <c r="L236" s="122"/>
      <c r="M236" s="122"/>
      <c r="N236" s="122"/>
      <c r="O236" s="122"/>
    </row>
    <row r="237" spans="1:15" s="54" customFormat="1" x14ac:dyDescent="0.25">
      <c r="A237" s="15">
        <v>747</v>
      </c>
      <c r="B237" s="38" t="s">
        <v>162</v>
      </c>
      <c r="C237" s="50">
        <v>136566.52799999999</v>
      </c>
      <c r="D237" s="50">
        <v>0</v>
      </c>
      <c r="E237" s="50">
        <v>137989.09600000002</v>
      </c>
      <c r="F237" s="399">
        <f t="shared" si="3"/>
        <v>-1422.5680000000284</v>
      </c>
      <c r="G237" s="133"/>
      <c r="H237" s="53"/>
      <c r="I237" s="122"/>
      <c r="J237" s="122"/>
      <c r="K237" s="122"/>
      <c r="L237" s="122"/>
      <c r="M237" s="122"/>
      <c r="N237" s="122"/>
      <c r="O237" s="122"/>
    </row>
    <row r="238" spans="1:15" s="54" customFormat="1" x14ac:dyDescent="0.25">
      <c r="A238" s="15">
        <v>748</v>
      </c>
      <c r="B238" s="38" t="s">
        <v>163</v>
      </c>
      <c r="C238" s="50">
        <v>466815.68919999996</v>
      </c>
      <c r="D238" s="50">
        <v>0</v>
      </c>
      <c r="E238" s="50">
        <v>96051.791360000017</v>
      </c>
      <c r="F238" s="399">
        <f t="shared" si="3"/>
        <v>370763.89783999993</v>
      </c>
      <c r="G238" s="133"/>
      <c r="H238" s="53"/>
      <c r="I238" s="122"/>
      <c r="J238" s="122"/>
      <c r="K238" s="122"/>
      <c r="L238" s="122"/>
      <c r="M238" s="122"/>
      <c r="N238" s="122"/>
      <c r="O238" s="122"/>
    </row>
    <row r="239" spans="1:15" s="54" customFormat="1" x14ac:dyDescent="0.25">
      <c r="A239" s="15">
        <v>749</v>
      </c>
      <c r="B239" s="38" t="s">
        <v>164</v>
      </c>
      <c r="C239" s="50">
        <v>812641.97</v>
      </c>
      <c r="D239" s="50">
        <v>0</v>
      </c>
      <c r="E239" s="50">
        <v>519773.62813600001</v>
      </c>
      <c r="F239" s="399">
        <f t="shared" si="3"/>
        <v>292868.34186399996</v>
      </c>
      <c r="G239" s="133"/>
      <c r="H239" s="53"/>
      <c r="I239" s="122"/>
      <c r="J239" s="122"/>
      <c r="K239" s="122"/>
      <c r="L239" s="122"/>
      <c r="M239" s="122"/>
      <c r="N239" s="122"/>
      <c r="O239" s="122"/>
    </row>
    <row r="240" spans="1:15" s="54" customFormat="1" x14ac:dyDescent="0.25">
      <c r="A240" s="15">
        <v>751</v>
      </c>
      <c r="B240" s="38" t="s">
        <v>165</v>
      </c>
      <c r="C240" s="50">
        <v>30016.184799999999</v>
      </c>
      <c r="D240" s="50">
        <v>0</v>
      </c>
      <c r="E240" s="50">
        <v>36986.768000000004</v>
      </c>
      <c r="F240" s="399">
        <f t="shared" si="3"/>
        <v>-6970.5832000000046</v>
      </c>
      <c r="G240" s="133"/>
      <c r="H240" s="53"/>
      <c r="I240" s="122"/>
      <c r="J240" s="122"/>
      <c r="K240" s="122"/>
      <c r="L240" s="122"/>
      <c r="M240" s="122"/>
      <c r="N240" s="122"/>
      <c r="O240" s="122"/>
    </row>
    <row r="241" spans="1:15" s="54" customFormat="1" x14ac:dyDescent="0.25">
      <c r="A241" s="15">
        <v>753</v>
      </c>
      <c r="B241" s="38" t="s">
        <v>364</v>
      </c>
      <c r="C241" s="50">
        <v>1199722.7228000001</v>
      </c>
      <c r="D241" s="50">
        <v>0</v>
      </c>
      <c r="E241" s="50">
        <v>1237739.4300320004</v>
      </c>
      <c r="F241" s="399">
        <f t="shared" si="3"/>
        <v>-38016.707232000306</v>
      </c>
      <c r="G241" s="133"/>
      <c r="H241" s="53"/>
      <c r="I241" s="122"/>
      <c r="J241" s="122"/>
      <c r="K241" s="122"/>
      <c r="L241" s="122"/>
      <c r="M241" s="122"/>
      <c r="N241" s="122"/>
      <c r="O241" s="122"/>
    </row>
    <row r="242" spans="1:15" s="54" customFormat="1" x14ac:dyDescent="0.25">
      <c r="A242" s="15">
        <v>755</v>
      </c>
      <c r="B242" s="38" t="s">
        <v>365</v>
      </c>
      <c r="C242" s="50">
        <v>244681.69600000003</v>
      </c>
      <c r="D242" s="50">
        <v>0</v>
      </c>
      <c r="E242" s="50">
        <v>1169251.3162400001</v>
      </c>
      <c r="F242" s="399">
        <f t="shared" si="3"/>
        <v>-924569.62024000008</v>
      </c>
      <c r="G242" s="137"/>
      <c r="H242" s="122"/>
      <c r="I242" s="122"/>
      <c r="J242" s="122"/>
      <c r="K242" s="122"/>
      <c r="L242" s="122"/>
      <c r="M242" s="122"/>
      <c r="N242" s="122"/>
      <c r="O242" s="122"/>
    </row>
    <row r="243" spans="1:15" s="54" customFormat="1" x14ac:dyDescent="0.25">
      <c r="A243" s="15">
        <v>758</v>
      </c>
      <c r="B243" s="38" t="s">
        <v>166</v>
      </c>
      <c r="C243" s="50">
        <v>41325.600400000003</v>
      </c>
      <c r="D243" s="50">
        <v>0</v>
      </c>
      <c r="E243" s="50">
        <v>61312.680800000009</v>
      </c>
      <c r="F243" s="399">
        <f t="shared" si="3"/>
        <v>-19987.080400000006</v>
      </c>
      <c r="G243" s="133"/>
      <c r="H243" s="53"/>
      <c r="I243" s="122"/>
      <c r="J243" s="122"/>
      <c r="K243" s="122"/>
      <c r="L243" s="122"/>
      <c r="M243" s="122"/>
      <c r="N243" s="122"/>
      <c r="O243" s="122"/>
    </row>
    <row r="244" spans="1:15" s="54" customFormat="1" x14ac:dyDescent="0.25">
      <c r="A244" s="15">
        <v>759</v>
      </c>
      <c r="B244" s="38" t="s">
        <v>167</v>
      </c>
      <c r="C244" s="50">
        <v>359909.70400000009</v>
      </c>
      <c r="D244" s="50">
        <v>0</v>
      </c>
      <c r="E244" s="50">
        <v>66860.696000000011</v>
      </c>
      <c r="F244" s="399">
        <f t="shared" si="3"/>
        <v>293049.00800000009</v>
      </c>
      <c r="G244" s="133"/>
      <c r="H244" s="53"/>
      <c r="I244" s="122"/>
      <c r="J244" s="122"/>
      <c r="K244" s="122"/>
      <c r="L244" s="122"/>
      <c r="M244" s="122"/>
      <c r="N244" s="122"/>
      <c r="O244" s="122"/>
    </row>
    <row r="245" spans="1:15" s="54" customFormat="1" x14ac:dyDescent="0.25">
      <c r="A245" s="15">
        <v>761</v>
      </c>
      <c r="B245" s="38" t="s">
        <v>168</v>
      </c>
      <c r="C245" s="50">
        <v>453941.44880000007</v>
      </c>
      <c r="D245" s="50">
        <v>0</v>
      </c>
      <c r="E245" s="50">
        <v>139411.66399999999</v>
      </c>
      <c r="F245" s="399">
        <f t="shared" si="3"/>
        <v>314529.78480000008</v>
      </c>
      <c r="G245" s="133"/>
      <c r="H245" s="53"/>
      <c r="I245" s="122"/>
      <c r="J245" s="122"/>
      <c r="K245" s="122"/>
      <c r="L245" s="122"/>
      <c r="M245" s="122"/>
      <c r="N245" s="122"/>
      <c r="O245" s="122"/>
    </row>
    <row r="246" spans="1:15" s="54" customFormat="1" x14ac:dyDescent="0.25">
      <c r="A246" s="15">
        <v>762</v>
      </c>
      <c r="B246" s="38" t="s">
        <v>169</v>
      </c>
      <c r="C246" s="50">
        <v>71199.52840000001</v>
      </c>
      <c r="D246" s="50">
        <v>0</v>
      </c>
      <c r="E246" s="50">
        <v>104729.45616</v>
      </c>
      <c r="F246" s="399">
        <f t="shared" si="3"/>
        <v>-33529.927759999991</v>
      </c>
      <c r="G246" s="133"/>
      <c r="H246" s="53"/>
      <c r="I246" s="122"/>
      <c r="J246" s="122"/>
      <c r="K246" s="122"/>
      <c r="L246" s="122"/>
      <c r="M246" s="122"/>
      <c r="N246" s="122"/>
      <c r="O246" s="122"/>
    </row>
    <row r="247" spans="1:15" s="54" customFormat="1" x14ac:dyDescent="0.25">
      <c r="A247" s="15">
        <v>765</v>
      </c>
      <c r="B247" s="38" t="s">
        <v>170</v>
      </c>
      <c r="C247" s="50">
        <v>116863.96120000002</v>
      </c>
      <c r="D247" s="50">
        <v>0</v>
      </c>
      <c r="E247" s="50">
        <v>284157.95799999998</v>
      </c>
      <c r="F247" s="399">
        <f t="shared" si="3"/>
        <v>-167293.99679999996</v>
      </c>
      <c r="G247" s="133"/>
      <c r="H247" s="53"/>
      <c r="I247" s="122"/>
      <c r="J247" s="122"/>
      <c r="K247" s="122"/>
      <c r="L247" s="122"/>
      <c r="M247" s="122"/>
      <c r="N247" s="122"/>
      <c r="O247" s="122"/>
    </row>
    <row r="248" spans="1:15" s="54" customFormat="1" x14ac:dyDescent="0.25">
      <c r="A248" s="15">
        <v>768</v>
      </c>
      <c r="B248" s="38" t="s">
        <v>171</v>
      </c>
      <c r="C248" s="50">
        <v>142256.80000000002</v>
      </c>
      <c r="D248" s="50">
        <v>0</v>
      </c>
      <c r="E248" s="50">
        <v>62592.992000000006</v>
      </c>
      <c r="F248" s="399">
        <f t="shared" si="3"/>
        <v>79663.808000000019</v>
      </c>
      <c r="G248" s="133"/>
      <c r="H248" s="53"/>
      <c r="I248" s="122"/>
      <c r="J248" s="122"/>
      <c r="K248" s="122"/>
      <c r="L248" s="122"/>
      <c r="M248" s="122"/>
      <c r="N248" s="122"/>
      <c r="O248" s="122"/>
    </row>
    <row r="249" spans="1:15" s="54" customFormat="1" x14ac:dyDescent="0.25">
      <c r="A249" s="15">
        <v>777</v>
      </c>
      <c r="B249" s="38" t="s">
        <v>172</v>
      </c>
      <c r="C249" s="50">
        <v>155059.91200000001</v>
      </c>
      <c r="D249" s="50">
        <v>0</v>
      </c>
      <c r="E249" s="50">
        <v>133436.87839999999</v>
      </c>
      <c r="F249" s="399">
        <f t="shared" si="3"/>
        <v>21623.033600000024</v>
      </c>
      <c r="G249" s="133"/>
      <c r="H249" s="53"/>
      <c r="I249" s="122"/>
      <c r="J249" s="122"/>
      <c r="K249" s="122"/>
      <c r="L249" s="122"/>
      <c r="M249" s="122"/>
      <c r="N249" s="122"/>
      <c r="O249" s="122"/>
    </row>
    <row r="250" spans="1:15" s="54" customFormat="1" x14ac:dyDescent="0.25">
      <c r="A250" s="15">
        <v>778</v>
      </c>
      <c r="B250" s="38" t="s">
        <v>173</v>
      </c>
      <c r="C250" s="50">
        <v>253217.10400000005</v>
      </c>
      <c r="D250" s="50">
        <v>0</v>
      </c>
      <c r="E250" s="50">
        <v>106322.73232000001</v>
      </c>
      <c r="F250" s="399">
        <f t="shared" si="3"/>
        <v>146894.37168000004</v>
      </c>
      <c r="G250" s="133"/>
      <c r="H250" s="53"/>
      <c r="I250" s="122"/>
      <c r="J250" s="122"/>
      <c r="K250" s="122"/>
      <c r="L250" s="122"/>
      <c r="M250" s="122"/>
      <c r="N250" s="122"/>
      <c r="O250" s="122"/>
    </row>
    <row r="251" spans="1:15" s="54" customFormat="1" x14ac:dyDescent="0.25">
      <c r="A251" s="15">
        <v>781</v>
      </c>
      <c r="B251" s="38" t="s">
        <v>174</v>
      </c>
      <c r="C251" s="50">
        <v>54057.584000000003</v>
      </c>
      <c r="D251" s="50">
        <v>0</v>
      </c>
      <c r="E251" s="50">
        <v>127419.41576000003</v>
      </c>
      <c r="F251" s="399">
        <f t="shared" si="3"/>
        <v>-73361.83176000003</v>
      </c>
      <c r="G251" s="133"/>
      <c r="H251" s="53"/>
      <c r="I251" s="122"/>
      <c r="J251" s="122"/>
      <c r="K251" s="122"/>
      <c r="L251" s="122"/>
      <c r="M251" s="122"/>
      <c r="N251" s="122"/>
      <c r="O251" s="122"/>
    </row>
    <row r="252" spans="1:15" s="54" customFormat="1" x14ac:dyDescent="0.25">
      <c r="A252" s="15">
        <v>783</v>
      </c>
      <c r="B252" s="38" t="s">
        <v>175</v>
      </c>
      <c r="C252" s="50">
        <v>29945.056400000001</v>
      </c>
      <c r="D252" s="50">
        <v>0</v>
      </c>
      <c r="E252" s="50">
        <v>220953.26175999999</v>
      </c>
      <c r="F252" s="399">
        <f t="shared" si="3"/>
        <v>-191008.20535999999</v>
      </c>
      <c r="G252" s="133"/>
      <c r="H252" s="53"/>
      <c r="I252" s="122"/>
      <c r="J252" s="122"/>
      <c r="K252" s="122"/>
      <c r="L252" s="122"/>
      <c r="M252" s="122"/>
      <c r="N252" s="122"/>
      <c r="O252" s="122"/>
    </row>
    <row r="253" spans="1:15" s="54" customFormat="1" x14ac:dyDescent="0.25">
      <c r="A253" s="15">
        <v>785</v>
      </c>
      <c r="B253" s="38" t="s">
        <v>176</v>
      </c>
      <c r="C253" s="50">
        <v>68283.26400000001</v>
      </c>
      <c r="D253" s="50">
        <v>0</v>
      </c>
      <c r="E253" s="50">
        <v>45593.304400000008</v>
      </c>
      <c r="F253" s="399">
        <f t="shared" si="3"/>
        <v>22689.959600000002</v>
      </c>
      <c r="G253" s="133"/>
      <c r="H253" s="53"/>
      <c r="I253" s="122"/>
      <c r="J253" s="122"/>
      <c r="K253" s="122"/>
      <c r="L253" s="122"/>
      <c r="M253" s="122"/>
      <c r="N253" s="122"/>
      <c r="O253" s="122"/>
    </row>
    <row r="254" spans="1:15" s="54" customFormat="1" x14ac:dyDescent="0.25">
      <c r="A254" s="15">
        <v>790</v>
      </c>
      <c r="B254" s="38" t="s">
        <v>177</v>
      </c>
      <c r="C254" s="50">
        <v>489434.52040000004</v>
      </c>
      <c r="D254" s="50">
        <v>0</v>
      </c>
      <c r="E254" s="50">
        <v>323975.63631999999</v>
      </c>
      <c r="F254" s="399">
        <f t="shared" si="3"/>
        <v>165458.88408000005</v>
      </c>
      <c r="G254" s="133"/>
      <c r="H254" s="53"/>
      <c r="I254" s="122"/>
      <c r="J254" s="122"/>
      <c r="K254" s="122"/>
      <c r="L254" s="122"/>
      <c r="M254" s="122"/>
      <c r="N254" s="122"/>
      <c r="O254" s="122"/>
    </row>
    <row r="255" spans="1:15" s="54" customFormat="1" x14ac:dyDescent="0.25">
      <c r="A255" s="15">
        <v>791</v>
      </c>
      <c r="B255" s="38" t="s">
        <v>178</v>
      </c>
      <c r="C255" s="50">
        <v>152214.77600000001</v>
      </c>
      <c r="D255" s="50">
        <v>0</v>
      </c>
      <c r="E255" s="50">
        <v>221308.90375999996</v>
      </c>
      <c r="F255" s="399">
        <f t="shared" si="3"/>
        <v>-69094.127759999945</v>
      </c>
      <c r="G255" s="133"/>
      <c r="H255" s="53"/>
      <c r="I255" s="122"/>
      <c r="J255" s="122"/>
      <c r="K255" s="122"/>
      <c r="L255" s="122"/>
      <c r="M255" s="122"/>
      <c r="N255" s="122"/>
      <c r="O255" s="122"/>
    </row>
    <row r="256" spans="1:15" s="54" customFormat="1" x14ac:dyDescent="0.25">
      <c r="A256" s="15">
        <v>831</v>
      </c>
      <c r="B256" s="38" t="s">
        <v>179</v>
      </c>
      <c r="C256" s="50">
        <v>36986.768000000004</v>
      </c>
      <c r="D256" s="50">
        <v>0</v>
      </c>
      <c r="E256" s="50">
        <v>363205.79405600007</v>
      </c>
      <c r="F256" s="399">
        <f t="shared" si="3"/>
        <v>-326219.02605600009</v>
      </c>
      <c r="G256" s="133"/>
      <c r="H256" s="53"/>
      <c r="I256" s="122"/>
      <c r="J256" s="122"/>
      <c r="K256" s="122"/>
      <c r="L256" s="122"/>
      <c r="M256" s="122"/>
      <c r="N256" s="122"/>
      <c r="O256" s="122"/>
    </row>
    <row r="257" spans="1:15" s="54" customFormat="1" x14ac:dyDescent="0.25">
      <c r="A257" s="15">
        <v>832</v>
      </c>
      <c r="B257" s="38" t="s">
        <v>180</v>
      </c>
      <c r="C257" s="50">
        <v>69776.960400000011</v>
      </c>
      <c r="D257" s="50">
        <v>0</v>
      </c>
      <c r="E257" s="50">
        <v>32719.064000000002</v>
      </c>
      <c r="F257" s="399">
        <f t="shared" si="3"/>
        <v>37057.896400000012</v>
      </c>
      <c r="G257" s="133"/>
      <c r="H257" s="53"/>
      <c r="I257" s="122"/>
      <c r="J257" s="122"/>
      <c r="K257" s="122"/>
      <c r="L257" s="122"/>
      <c r="M257" s="122"/>
      <c r="N257" s="122"/>
      <c r="O257" s="122"/>
    </row>
    <row r="258" spans="1:15" s="54" customFormat="1" x14ac:dyDescent="0.25">
      <c r="A258" s="15">
        <v>833</v>
      </c>
      <c r="B258" s="38" t="s">
        <v>366</v>
      </c>
      <c r="C258" s="50">
        <v>204849.79200000002</v>
      </c>
      <c r="D258" s="50">
        <v>0</v>
      </c>
      <c r="E258" s="50">
        <v>14225.68</v>
      </c>
      <c r="F258" s="399">
        <f t="shared" si="3"/>
        <v>190624.11200000002</v>
      </c>
      <c r="G258" s="133"/>
      <c r="H258" s="53"/>
      <c r="I258" s="122"/>
      <c r="J258" s="122"/>
      <c r="K258" s="122"/>
      <c r="L258" s="122"/>
      <c r="M258" s="122"/>
      <c r="N258" s="122"/>
      <c r="O258" s="122"/>
    </row>
    <row r="259" spans="1:15" s="54" customFormat="1" x14ac:dyDescent="0.25">
      <c r="A259" s="15">
        <v>834</v>
      </c>
      <c r="B259" s="38" t="s">
        <v>181</v>
      </c>
      <c r="C259" s="50">
        <v>116792.83279999999</v>
      </c>
      <c r="D259" s="50">
        <v>0</v>
      </c>
      <c r="E259" s="50">
        <v>408348.14440000005</v>
      </c>
      <c r="F259" s="399">
        <f t="shared" si="3"/>
        <v>-291555.31160000007</v>
      </c>
      <c r="G259" s="133"/>
      <c r="H259" s="53"/>
      <c r="I259" s="122"/>
      <c r="J259" s="122"/>
      <c r="K259" s="122"/>
      <c r="L259" s="122"/>
      <c r="M259" s="122"/>
      <c r="N259" s="122"/>
      <c r="O259" s="122"/>
    </row>
    <row r="260" spans="1:15" s="54" customFormat="1" x14ac:dyDescent="0.25">
      <c r="A260" s="15">
        <v>837</v>
      </c>
      <c r="B260" s="38" t="s">
        <v>367</v>
      </c>
      <c r="C260" s="50">
        <v>4127509.9236000008</v>
      </c>
      <c r="D260" s="50">
        <v>0</v>
      </c>
      <c r="E260" s="50">
        <v>14490853.788039988</v>
      </c>
      <c r="F260" s="399">
        <f t="shared" si="3"/>
        <v>-10363343.864439987</v>
      </c>
      <c r="G260" s="133"/>
      <c r="H260" s="53"/>
      <c r="I260" s="122"/>
      <c r="J260" s="122"/>
      <c r="K260" s="122"/>
      <c r="L260" s="122"/>
      <c r="M260" s="122"/>
      <c r="N260" s="122"/>
      <c r="O260" s="122"/>
    </row>
    <row r="261" spans="1:15" s="54" customFormat="1" x14ac:dyDescent="0.25">
      <c r="A261" s="15">
        <v>844</v>
      </c>
      <c r="B261" s="38" t="s">
        <v>182</v>
      </c>
      <c r="C261" s="50">
        <v>7112.84</v>
      </c>
      <c r="D261" s="50">
        <v>0</v>
      </c>
      <c r="E261" s="50">
        <v>113947.69679999999</v>
      </c>
      <c r="F261" s="399">
        <f t="shared" si="3"/>
        <v>-106834.85679999999</v>
      </c>
      <c r="G261" s="133"/>
      <c r="H261" s="53"/>
      <c r="I261" s="122"/>
      <c r="J261" s="122"/>
      <c r="K261" s="122"/>
      <c r="L261" s="122"/>
      <c r="M261" s="122"/>
      <c r="N261" s="122"/>
      <c r="O261" s="122"/>
    </row>
    <row r="262" spans="1:15" s="54" customFormat="1" x14ac:dyDescent="0.25">
      <c r="A262" s="15">
        <v>845</v>
      </c>
      <c r="B262" s="38" t="s">
        <v>183</v>
      </c>
      <c r="C262" s="50">
        <v>59747.856000000007</v>
      </c>
      <c r="D262" s="50">
        <v>0</v>
      </c>
      <c r="E262" s="50">
        <v>31438.752800000002</v>
      </c>
      <c r="F262" s="399">
        <f t="shared" si="3"/>
        <v>28309.103200000005</v>
      </c>
      <c r="G262" s="133"/>
      <c r="H262" s="53"/>
      <c r="I262" s="122"/>
      <c r="J262" s="122"/>
      <c r="K262" s="122"/>
      <c r="L262" s="122"/>
      <c r="M262" s="122"/>
      <c r="N262" s="122"/>
      <c r="O262" s="122"/>
    </row>
    <row r="263" spans="1:15" s="54" customFormat="1" x14ac:dyDescent="0.25">
      <c r="A263" s="15">
        <v>846</v>
      </c>
      <c r="B263" s="38" t="s">
        <v>368</v>
      </c>
      <c r="C263" s="50">
        <v>207694.92800000001</v>
      </c>
      <c r="D263" s="50">
        <v>0</v>
      </c>
      <c r="E263" s="50">
        <v>150792.20800000001</v>
      </c>
      <c r="F263" s="399">
        <f t="shared" si="3"/>
        <v>56902.720000000001</v>
      </c>
      <c r="G263" s="133"/>
      <c r="H263" s="53"/>
      <c r="I263" s="122"/>
      <c r="J263" s="122"/>
      <c r="K263" s="122"/>
      <c r="L263" s="122"/>
      <c r="M263" s="122"/>
      <c r="N263" s="122"/>
      <c r="O263" s="122"/>
    </row>
    <row r="264" spans="1:15" s="54" customFormat="1" x14ac:dyDescent="0.25">
      <c r="A264" s="15">
        <v>848</v>
      </c>
      <c r="B264" s="38" t="s">
        <v>184</v>
      </c>
      <c r="C264" s="50">
        <v>123763.416</v>
      </c>
      <c r="D264" s="50">
        <v>0</v>
      </c>
      <c r="E264" s="50">
        <v>169342.49472000002</v>
      </c>
      <c r="F264" s="399">
        <f t="shared" ref="F264:F327" si="4">C264+D264-E264</f>
        <v>-45579.07872000002</v>
      </c>
      <c r="G264" s="133"/>
      <c r="H264" s="53"/>
      <c r="I264" s="122"/>
      <c r="J264" s="122"/>
      <c r="K264" s="122"/>
      <c r="L264" s="122"/>
      <c r="M264" s="122"/>
      <c r="N264" s="122"/>
      <c r="O264" s="122"/>
    </row>
    <row r="265" spans="1:15" s="54" customFormat="1" x14ac:dyDescent="0.25">
      <c r="A265" s="15">
        <v>849</v>
      </c>
      <c r="B265" s="38" t="s">
        <v>185</v>
      </c>
      <c r="C265" s="50">
        <v>233301.15200000003</v>
      </c>
      <c r="D265" s="50">
        <v>0</v>
      </c>
      <c r="E265" s="50">
        <v>11380.544000000002</v>
      </c>
      <c r="F265" s="399">
        <f t="shared" si="4"/>
        <v>221920.60800000004</v>
      </c>
      <c r="G265" s="133"/>
      <c r="H265" s="53"/>
      <c r="I265" s="122"/>
      <c r="J265" s="122"/>
      <c r="K265" s="122"/>
      <c r="L265" s="122"/>
      <c r="M265" s="122"/>
      <c r="N265" s="122"/>
      <c r="O265" s="122"/>
    </row>
    <row r="266" spans="1:15" s="54" customFormat="1" x14ac:dyDescent="0.25">
      <c r="A266" s="15">
        <v>850</v>
      </c>
      <c r="B266" s="38" t="s">
        <v>186</v>
      </c>
      <c r="C266" s="50">
        <v>318797.48879999999</v>
      </c>
      <c r="D266" s="50">
        <v>0</v>
      </c>
      <c r="E266" s="50">
        <v>172514.82136000003</v>
      </c>
      <c r="F266" s="399">
        <f t="shared" si="4"/>
        <v>146282.66743999996</v>
      </c>
      <c r="G266" s="133"/>
      <c r="H266" s="53"/>
      <c r="I266" s="122"/>
      <c r="J266" s="122"/>
      <c r="K266" s="122"/>
      <c r="L266" s="122"/>
      <c r="M266" s="122"/>
      <c r="N266" s="122"/>
      <c r="O266" s="122"/>
    </row>
    <row r="267" spans="1:15" s="54" customFormat="1" x14ac:dyDescent="0.25">
      <c r="A267" s="15">
        <v>851</v>
      </c>
      <c r="B267" s="38" t="s">
        <v>369</v>
      </c>
      <c r="C267" s="50">
        <v>437012.88960000005</v>
      </c>
      <c r="D267" s="50">
        <v>0</v>
      </c>
      <c r="E267" s="50">
        <v>233500.31152000002</v>
      </c>
      <c r="F267" s="399">
        <f t="shared" si="4"/>
        <v>203512.57808000004</v>
      </c>
      <c r="G267" s="133"/>
      <c r="H267" s="53"/>
      <c r="I267" s="122"/>
      <c r="J267" s="122"/>
      <c r="K267" s="122"/>
      <c r="L267" s="122"/>
      <c r="M267" s="122"/>
      <c r="N267" s="122"/>
      <c r="O267" s="122"/>
    </row>
    <row r="268" spans="1:15" s="54" customFormat="1" x14ac:dyDescent="0.25">
      <c r="A268" s="15">
        <v>853</v>
      </c>
      <c r="B268" s="38" t="s">
        <v>370</v>
      </c>
      <c r="C268" s="50">
        <v>6565151.3200000012</v>
      </c>
      <c r="D268" s="50">
        <v>0</v>
      </c>
      <c r="E268" s="50">
        <v>9013571.5141360033</v>
      </c>
      <c r="F268" s="399">
        <f t="shared" si="4"/>
        <v>-2448420.1941360021</v>
      </c>
      <c r="G268" s="133"/>
      <c r="H268" s="53"/>
      <c r="I268" s="122"/>
      <c r="J268" s="122"/>
      <c r="K268" s="122"/>
      <c r="L268" s="122"/>
      <c r="M268" s="122"/>
      <c r="N268" s="122"/>
      <c r="O268" s="122"/>
    </row>
    <row r="269" spans="1:15" s="54" customFormat="1" x14ac:dyDescent="0.25">
      <c r="A269" s="15">
        <v>854</v>
      </c>
      <c r="B269" s="38" t="s">
        <v>187</v>
      </c>
      <c r="C269" s="50">
        <v>11380.544000000002</v>
      </c>
      <c r="D269" s="50">
        <v>0</v>
      </c>
      <c r="E269" s="50">
        <v>59818.984400000001</v>
      </c>
      <c r="F269" s="399">
        <f t="shared" si="4"/>
        <v>-48438.440399999999</v>
      </c>
      <c r="G269" s="133"/>
      <c r="H269" s="53"/>
      <c r="I269" s="122"/>
      <c r="J269" s="122"/>
      <c r="K269" s="122"/>
      <c r="L269" s="122"/>
      <c r="M269" s="122"/>
      <c r="N269" s="122"/>
      <c r="O269" s="122"/>
    </row>
    <row r="270" spans="1:15" s="54" customFormat="1" x14ac:dyDescent="0.25">
      <c r="A270" s="15">
        <v>857</v>
      </c>
      <c r="B270" s="38" t="s">
        <v>188</v>
      </c>
      <c r="C270" s="50">
        <v>1052771.4484000001</v>
      </c>
      <c r="D270" s="50">
        <v>0</v>
      </c>
      <c r="E270" s="50">
        <v>73546.765600000013</v>
      </c>
      <c r="F270" s="399">
        <f t="shared" si="4"/>
        <v>979224.68280000007</v>
      </c>
      <c r="G270" s="133"/>
      <c r="H270" s="53"/>
      <c r="I270" s="122"/>
      <c r="J270" s="122"/>
      <c r="K270" s="122"/>
      <c r="L270" s="122"/>
      <c r="M270" s="122"/>
      <c r="N270" s="122"/>
      <c r="O270" s="122"/>
    </row>
    <row r="271" spans="1:15" s="54" customFormat="1" x14ac:dyDescent="0.25">
      <c r="A271" s="15">
        <v>858</v>
      </c>
      <c r="B271" s="38" t="s">
        <v>371</v>
      </c>
      <c r="C271" s="50">
        <v>3074667.3468000004</v>
      </c>
      <c r="D271" s="50">
        <v>0</v>
      </c>
      <c r="E271" s="50">
        <v>1417391.2750480007</v>
      </c>
      <c r="F271" s="399">
        <f t="shared" si="4"/>
        <v>1657276.0717519997</v>
      </c>
      <c r="G271" s="133"/>
      <c r="H271" s="53"/>
      <c r="I271" s="122"/>
      <c r="J271" s="122"/>
      <c r="K271" s="122"/>
      <c r="L271" s="122"/>
      <c r="M271" s="122"/>
      <c r="N271" s="122"/>
      <c r="O271" s="122"/>
    </row>
    <row r="272" spans="1:15" s="54" customFormat="1" x14ac:dyDescent="0.25">
      <c r="A272" s="15">
        <v>859</v>
      </c>
      <c r="B272" s="38" t="s">
        <v>189</v>
      </c>
      <c r="C272" s="50">
        <v>207766.05639999997</v>
      </c>
      <c r="D272" s="50">
        <v>0</v>
      </c>
      <c r="E272" s="50">
        <v>137078.65248000002</v>
      </c>
      <c r="F272" s="399">
        <f t="shared" si="4"/>
        <v>70687.403919999953</v>
      </c>
      <c r="G272" s="133"/>
      <c r="H272" s="53"/>
      <c r="I272" s="122"/>
      <c r="J272" s="122"/>
      <c r="K272" s="122"/>
      <c r="L272" s="122"/>
      <c r="M272" s="122"/>
      <c r="N272" s="122"/>
      <c r="O272" s="122"/>
    </row>
    <row r="273" spans="1:15" s="54" customFormat="1" x14ac:dyDescent="0.25">
      <c r="A273" s="15">
        <v>886</v>
      </c>
      <c r="B273" s="38" t="s">
        <v>372</v>
      </c>
      <c r="C273" s="50">
        <v>574788.60040000011</v>
      </c>
      <c r="D273" s="50">
        <v>0</v>
      </c>
      <c r="E273" s="50">
        <v>541600.08896000008</v>
      </c>
      <c r="F273" s="399">
        <f t="shared" si="4"/>
        <v>33188.511440000031</v>
      </c>
      <c r="G273" s="133"/>
      <c r="H273" s="53"/>
      <c r="I273" s="122"/>
      <c r="J273" s="122"/>
      <c r="K273" s="122"/>
      <c r="L273" s="122"/>
      <c r="M273" s="122"/>
      <c r="N273" s="122"/>
      <c r="O273" s="122"/>
    </row>
    <row r="274" spans="1:15" s="54" customFormat="1" x14ac:dyDescent="0.25">
      <c r="A274" s="15">
        <v>887</v>
      </c>
      <c r="B274" s="38" t="s">
        <v>190</v>
      </c>
      <c r="C274" s="50">
        <v>624578.4804</v>
      </c>
      <c r="D274" s="50">
        <v>0</v>
      </c>
      <c r="E274" s="50">
        <v>333890.93528000003</v>
      </c>
      <c r="F274" s="399">
        <f t="shared" si="4"/>
        <v>290687.54511999997</v>
      </c>
      <c r="G274" s="133"/>
      <c r="H274" s="53"/>
      <c r="I274" s="122"/>
      <c r="J274" s="122"/>
      <c r="K274" s="122"/>
      <c r="L274" s="122"/>
      <c r="M274" s="122"/>
      <c r="N274" s="122"/>
      <c r="O274" s="122"/>
    </row>
    <row r="275" spans="1:15" s="54" customFormat="1" x14ac:dyDescent="0.25">
      <c r="A275" s="15">
        <v>889</v>
      </c>
      <c r="B275" s="38" t="s">
        <v>191</v>
      </c>
      <c r="C275" s="50">
        <v>179314.69639999999</v>
      </c>
      <c r="D275" s="50">
        <v>0</v>
      </c>
      <c r="E275" s="50">
        <v>41254.472000000009</v>
      </c>
      <c r="F275" s="399">
        <f t="shared" si="4"/>
        <v>138060.22439999998</v>
      </c>
      <c r="G275" s="133"/>
      <c r="H275" s="53"/>
      <c r="I275" s="122"/>
      <c r="J275" s="122"/>
      <c r="K275" s="122"/>
      <c r="L275" s="122"/>
      <c r="M275" s="122"/>
      <c r="N275" s="122"/>
      <c r="O275" s="122"/>
    </row>
    <row r="276" spans="1:15" s="54" customFormat="1" x14ac:dyDescent="0.25">
      <c r="A276" s="15">
        <v>890</v>
      </c>
      <c r="B276" s="38" t="s">
        <v>192</v>
      </c>
      <c r="C276" s="50">
        <v>64157.816800000008</v>
      </c>
      <c r="D276" s="50">
        <v>0</v>
      </c>
      <c r="E276" s="50">
        <v>11380.544000000002</v>
      </c>
      <c r="F276" s="399">
        <f t="shared" si="4"/>
        <v>52777.272800000006</v>
      </c>
      <c r="G276" s="133"/>
      <c r="H276" s="53"/>
      <c r="I276" s="122"/>
      <c r="J276" s="122"/>
      <c r="K276" s="122"/>
      <c r="L276" s="122"/>
      <c r="M276" s="122"/>
      <c r="N276" s="122"/>
      <c r="O276" s="122"/>
    </row>
    <row r="277" spans="1:15" s="54" customFormat="1" x14ac:dyDescent="0.25">
      <c r="A277" s="15">
        <v>892</v>
      </c>
      <c r="B277" s="38" t="s">
        <v>193</v>
      </c>
      <c r="C277" s="50">
        <v>103918.59240000001</v>
      </c>
      <c r="D277" s="50">
        <v>0</v>
      </c>
      <c r="E277" s="50">
        <v>62905.95696000001</v>
      </c>
      <c r="F277" s="399">
        <f t="shared" si="4"/>
        <v>41012.635439999998</v>
      </c>
      <c r="G277" s="133"/>
      <c r="H277" s="53"/>
      <c r="I277" s="122"/>
      <c r="J277" s="122"/>
      <c r="K277" s="122"/>
      <c r="L277" s="122"/>
      <c r="M277" s="122"/>
      <c r="N277" s="122"/>
      <c r="O277" s="122"/>
    </row>
    <row r="278" spans="1:15" s="54" customFormat="1" x14ac:dyDescent="0.25">
      <c r="A278" s="15">
        <v>893</v>
      </c>
      <c r="B278" s="38" t="s">
        <v>373</v>
      </c>
      <c r="C278" s="50">
        <v>42677.039999999994</v>
      </c>
      <c r="D278" s="50">
        <v>0</v>
      </c>
      <c r="E278" s="50">
        <v>220498.04</v>
      </c>
      <c r="F278" s="399">
        <f t="shared" si="4"/>
        <v>-177821</v>
      </c>
      <c r="G278" s="133"/>
      <c r="H278" s="53"/>
      <c r="I278" s="122"/>
      <c r="J278" s="122"/>
      <c r="K278" s="122"/>
      <c r="L278" s="122"/>
      <c r="M278" s="122"/>
      <c r="N278" s="122"/>
      <c r="O278" s="122"/>
    </row>
    <row r="279" spans="1:15" s="54" customFormat="1" x14ac:dyDescent="0.25">
      <c r="A279" s="15">
        <v>895</v>
      </c>
      <c r="B279" s="38" t="s">
        <v>374</v>
      </c>
      <c r="C279" s="50">
        <v>243259.12800000003</v>
      </c>
      <c r="D279" s="50">
        <v>0</v>
      </c>
      <c r="E279" s="50">
        <v>122340.84800000003</v>
      </c>
      <c r="F279" s="399">
        <f t="shared" si="4"/>
        <v>120918.28</v>
      </c>
      <c r="G279" s="133"/>
      <c r="H279" s="53"/>
      <c r="I279" s="122"/>
      <c r="J279" s="122"/>
      <c r="K279" s="122"/>
      <c r="L279" s="122"/>
      <c r="M279" s="122"/>
      <c r="N279" s="122"/>
      <c r="O279" s="122"/>
    </row>
    <row r="280" spans="1:15" s="54" customFormat="1" x14ac:dyDescent="0.25">
      <c r="A280" s="15">
        <v>905</v>
      </c>
      <c r="B280" s="38" t="s">
        <v>375</v>
      </c>
      <c r="C280" s="50">
        <v>1200647.392</v>
      </c>
      <c r="D280" s="50">
        <v>0</v>
      </c>
      <c r="E280" s="50">
        <v>6652818.4955679988</v>
      </c>
      <c r="F280" s="399">
        <f t="shared" si="4"/>
        <v>-5452171.1035679989</v>
      </c>
      <c r="G280" s="133"/>
      <c r="H280" s="53"/>
      <c r="I280" s="122"/>
      <c r="J280" s="122"/>
      <c r="K280" s="122"/>
      <c r="L280" s="122"/>
      <c r="M280" s="122"/>
      <c r="N280" s="122"/>
      <c r="O280" s="122"/>
    </row>
    <row r="281" spans="1:15" s="54" customFormat="1" x14ac:dyDescent="0.25">
      <c r="A281" s="15">
        <v>908</v>
      </c>
      <c r="B281" s="38" t="s">
        <v>194</v>
      </c>
      <c r="C281" s="50">
        <v>357064.56800000009</v>
      </c>
      <c r="D281" s="50">
        <v>0</v>
      </c>
      <c r="E281" s="50">
        <v>643242.57256</v>
      </c>
      <c r="F281" s="399">
        <f t="shared" si="4"/>
        <v>-286178.00455999991</v>
      </c>
      <c r="G281" s="133"/>
      <c r="H281" s="53"/>
      <c r="I281" s="122"/>
      <c r="J281" s="122"/>
      <c r="K281" s="122"/>
      <c r="L281" s="122"/>
      <c r="M281" s="122"/>
      <c r="N281" s="122"/>
      <c r="O281" s="122"/>
    </row>
    <row r="282" spans="1:15" s="54" customFormat="1" x14ac:dyDescent="0.25">
      <c r="A282" s="15">
        <v>915</v>
      </c>
      <c r="B282" s="38" t="s">
        <v>195</v>
      </c>
      <c r="C282" s="50">
        <v>372855.07279999997</v>
      </c>
      <c r="D282" s="50">
        <v>0</v>
      </c>
      <c r="E282" s="50">
        <v>241466.69232</v>
      </c>
      <c r="F282" s="399">
        <f t="shared" si="4"/>
        <v>131388.38047999996</v>
      </c>
      <c r="G282" s="133"/>
      <c r="H282" s="53"/>
      <c r="I282" s="122"/>
      <c r="J282" s="122"/>
      <c r="K282" s="122"/>
      <c r="L282" s="122"/>
      <c r="M282" s="122"/>
      <c r="N282" s="122"/>
      <c r="O282" s="122"/>
    </row>
    <row r="283" spans="1:15" s="54" customFormat="1" x14ac:dyDescent="0.25">
      <c r="A283" s="15">
        <v>918</v>
      </c>
      <c r="B283" s="38" t="s">
        <v>196</v>
      </c>
      <c r="C283" s="50">
        <v>22761.088000000003</v>
      </c>
      <c r="D283" s="50">
        <v>0</v>
      </c>
      <c r="E283" s="50">
        <v>52706.144400000005</v>
      </c>
      <c r="F283" s="399">
        <f t="shared" si="4"/>
        <v>-29945.056400000001</v>
      </c>
      <c r="G283" s="133"/>
      <c r="H283" s="53"/>
      <c r="I283" s="122"/>
      <c r="J283" s="122"/>
      <c r="K283" s="122"/>
      <c r="L283" s="122"/>
      <c r="M283" s="122"/>
      <c r="N283" s="122"/>
      <c r="O283" s="122"/>
    </row>
    <row r="284" spans="1:15" s="54" customFormat="1" x14ac:dyDescent="0.25">
      <c r="A284" s="15">
        <v>921</v>
      </c>
      <c r="B284" s="38" t="s">
        <v>197</v>
      </c>
      <c r="C284" s="50">
        <v>227824.26519999999</v>
      </c>
      <c r="D284" s="50">
        <v>0</v>
      </c>
      <c r="E284" s="50">
        <v>29191.095360000003</v>
      </c>
      <c r="F284" s="399">
        <f t="shared" si="4"/>
        <v>198633.16983999999</v>
      </c>
      <c r="G284" s="133"/>
      <c r="H284" s="53"/>
      <c r="I284" s="122"/>
      <c r="J284" s="122"/>
      <c r="K284" s="122"/>
      <c r="L284" s="122"/>
      <c r="M284" s="122"/>
      <c r="N284" s="122"/>
      <c r="O284" s="122"/>
    </row>
    <row r="285" spans="1:15" s="54" customFormat="1" x14ac:dyDescent="0.25">
      <c r="A285" s="15">
        <v>922</v>
      </c>
      <c r="B285" s="38" t="s">
        <v>198</v>
      </c>
      <c r="C285" s="50">
        <v>190766.3688</v>
      </c>
      <c r="D285" s="50">
        <v>0</v>
      </c>
      <c r="E285" s="50">
        <v>177233.47941599999</v>
      </c>
      <c r="F285" s="399">
        <f t="shared" si="4"/>
        <v>13532.889384000009</v>
      </c>
      <c r="G285" s="133"/>
      <c r="H285" s="53"/>
      <c r="I285" s="122"/>
      <c r="J285" s="122"/>
      <c r="K285" s="122"/>
      <c r="L285" s="122"/>
      <c r="M285" s="122"/>
      <c r="N285" s="122"/>
      <c r="O285" s="122"/>
    </row>
    <row r="286" spans="1:15" s="54" customFormat="1" x14ac:dyDescent="0.25">
      <c r="A286" s="15">
        <v>924</v>
      </c>
      <c r="B286" s="38" t="s">
        <v>376</v>
      </c>
      <c r="C286" s="50">
        <v>78312.368400000007</v>
      </c>
      <c r="D286" s="50">
        <v>0</v>
      </c>
      <c r="E286" s="50">
        <v>50856.805999999997</v>
      </c>
      <c r="F286" s="399">
        <f t="shared" si="4"/>
        <v>27455.56240000001</v>
      </c>
      <c r="G286" s="133"/>
      <c r="H286" s="53"/>
      <c r="I286" s="122"/>
      <c r="J286" s="122"/>
      <c r="K286" s="122"/>
      <c r="L286" s="122"/>
      <c r="M286" s="122"/>
      <c r="N286" s="122"/>
      <c r="O286" s="122"/>
    </row>
    <row r="287" spans="1:15" s="54" customFormat="1" x14ac:dyDescent="0.25">
      <c r="A287" s="15">
        <v>925</v>
      </c>
      <c r="B287" s="38" t="s">
        <v>199</v>
      </c>
      <c r="C287" s="50">
        <v>115228.008</v>
      </c>
      <c r="D287" s="50">
        <v>0</v>
      </c>
      <c r="E287" s="50">
        <v>93277.783760000006</v>
      </c>
      <c r="F287" s="399">
        <f t="shared" si="4"/>
        <v>21950.224239999996</v>
      </c>
      <c r="G287" s="133"/>
      <c r="H287" s="53"/>
      <c r="I287" s="122"/>
      <c r="J287" s="122"/>
      <c r="K287" s="122"/>
      <c r="L287" s="122"/>
      <c r="M287" s="122"/>
      <c r="N287" s="122"/>
      <c r="O287" s="122"/>
    </row>
    <row r="288" spans="1:15" s="54" customFormat="1" x14ac:dyDescent="0.25">
      <c r="A288" s="15">
        <v>927</v>
      </c>
      <c r="B288" s="38" t="s">
        <v>377</v>
      </c>
      <c r="C288" s="50">
        <v>928083.36320000002</v>
      </c>
      <c r="D288" s="50">
        <v>0</v>
      </c>
      <c r="E288" s="50">
        <v>781601.53624000016</v>
      </c>
      <c r="F288" s="399">
        <f t="shared" si="4"/>
        <v>146481.82695999986</v>
      </c>
      <c r="G288" s="133"/>
      <c r="H288" s="53"/>
      <c r="I288" s="122"/>
      <c r="J288" s="122"/>
      <c r="K288" s="122"/>
      <c r="L288" s="122"/>
      <c r="M288" s="122"/>
      <c r="N288" s="122"/>
      <c r="O288" s="122"/>
    </row>
    <row r="289" spans="1:15" s="54" customFormat="1" x14ac:dyDescent="0.25">
      <c r="A289" s="15">
        <v>931</v>
      </c>
      <c r="B289" s="38" t="s">
        <v>200</v>
      </c>
      <c r="C289" s="50">
        <v>87061.161600000007</v>
      </c>
      <c r="D289" s="50">
        <v>0</v>
      </c>
      <c r="E289" s="50">
        <v>169427.84880000001</v>
      </c>
      <c r="F289" s="399">
        <f t="shared" si="4"/>
        <v>-82366.6872</v>
      </c>
      <c r="G289" s="133"/>
      <c r="H289" s="53"/>
      <c r="I289" s="122"/>
      <c r="J289" s="122"/>
      <c r="K289" s="122"/>
      <c r="L289" s="122"/>
      <c r="M289" s="122"/>
      <c r="N289" s="122"/>
      <c r="O289" s="122"/>
    </row>
    <row r="290" spans="1:15" s="54" customFormat="1" x14ac:dyDescent="0.25">
      <c r="A290" s="15">
        <v>934</v>
      </c>
      <c r="B290" s="38" t="s">
        <v>201</v>
      </c>
      <c r="C290" s="50">
        <v>0</v>
      </c>
      <c r="D290" s="50">
        <v>0</v>
      </c>
      <c r="E290" s="50">
        <v>2896988.6036000005</v>
      </c>
      <c r="F290" s="399">
        <f t="shared" si="4"/>
        <v>-2896988.6036000005</v>
      </c>
      <c r="G290" s="133"/>
      <c r="H290" s="53"/>
      <c r="I290" s="122"/>
      <c r="J290" s="122"/>
      <c r="K290" s="122"/>
      <c r="L290" s="122"/>
      <c r="M290" s="122"/>
      <c r="N290" s="122"/>
      <c r="O290" s="122"/>
    </row>
    <row r="291" spans="1:15" s="54" customFormat="1" x14ac:dyDescent="0.25">
      <c r="A291" s="15">
        <v>935</v>
      </c>
      <c r="B291" s="38" t="s">
        <v>202</v>
      </c>
      <c r="C291" s="50">
        <v>1465956.3240000005</v>
      </c>
      <c r="D291" s="50">
        <v>0</v>
      </c>
      <c r="E291" s="50">
        <v>62664.1204</v>
      </c>
      <c r="F291" s="399">
        <f t="shared" si="4"/>
        <v>1403292.2036000006</v>
      </c>
      <c r="G291" s="133"/>
      <c r="H291" s="53"/>
      <c r="I291" s="122"/>
      <c r="J291" s="122"/>
      <c r="K291" s="122"/>
      <c r="L291" s="122"/>
      <c r="M291" s="122"/>
      <c r="N291" s="122"/>
      <c r="O291" s="122"/>
    </row>
    <row r="292" spans="1:15" s="54" customFormat="1" x14ac:dyDescent="0.25">
      <c r="A292" s="15">
        <v>936</v>
      </c>
      <c r="B292" s="38" t="s">
        <v>378</v>
      </c>
      <c r="C292" s="50">
        <v>166582.71280000001</v>
      </c>
      <c r="D292" s="50">
        <v>0</v>
      </c>
      <c r="E292" s="50">
        <v>62592.992000000013</v>
      </c>
      <c r="F292" s="399">
        <f t="shared" si="4"/>
        <v>103989.7208</v>
      </c>
      <c r="G292" s="133"/>
      <c r="H292" s="53"/>
      <c r="I292" s="122"/>
      <c r="J292" s="122"/>
      <c r="K292" s="122"/>
      <c r="L292" s="122"/>
      <c r="M292" s="122"/>
      <c r="N292" s="122"/>
      <c r="O292" s="122"/>
    </row>
    <row r="293" spans="1:15" s="54" customFormat="1" x14ac:dyDescent="0.25">
      <c r="A293" s="15">
        <v>946</v>
      </c>
      <c r="B293" s="38" t="s">
        <v>379</v>
      </c>
      <c r="C293" s="50">
        <v>162172.75199999998</v>
      </c>
      <c r="D293" s="50">
        <v>0</v>
      </c>
      <c r="E293" s="50">
        <v>251936.7928</v>
      </c>
      <c r="F293" s="399">
        <f t="shared" si="4"/>
        <v>-89764.040800000017</v>
      </c>
      <c r="G293" s="133"/>
      <c r="H293" s="53"/>
      <c r="I293" s="122"/>
      <c r="J293" s="122"/>
      <c r="K293" s="122"/>
      <c r="L293" s="122"/>
      <c r="M293" s="122"/>
      <c r="N293" s="122"/>
      <c r="O293" s="122"/>
    </row>
    <row r="294" spans="1:15" s="54" customFormat="1" x14ac:dyDescent="0.25">
      <c r="A294" s="15">
        <v>976</v>
      </c>
      <c r="B294" s="38" t="s">
        <v>380</v>
      </c>
      <c r="C294" s="50">
        <v>109537.736</v>
      </c>
      <c r="D294" s="50">
        <v>0</v>
      </c>
      <c r="E294" s="50">
        <v>148089.32880000002</v>
      </c>
      <c r="F294" s="399">
        <f t="shared" si="4"/>
        <v>-38551.592800000013</v>
      </c>
      <c r="G294" s="133"/>
      <c r="H294" s="53"/>
      <c r="I294" s="122"/>
      <c r="J294" s="122"/>
      <c r="K294" s="122"/>
      <c r="L294" s="122"/>
      <c r="M294" s="122"/>
      <c r="N294" s="122"/>
      <c r="O294" s="122"/>
    </row>
    <row r="295" spans="1:15" s="54" customFormat="1" x14ac:dyDescent="0.25">
      <c r="A295" s="15">
        <v>977</v>
      </c>
      <c r="B295" s="38" t="s">
        <v>203</v>
      </c>
      <c r="C295" s="50">
        <v>426841.52840000007</v>
      </c>
      <c r="D295" s="50">
        <v>0</v>
      </c>
      <c r="E295" s="50">
        <v>197196.37616000001</v>
      </c>
      <c r="F295" s="399">
        <f t="shared" si="4"/>
        <v>229645.15224000005</v>
      </c>
      <c r="G295" s="133"/>
      <c r="H295" s="53"/>
      <c r="I295" s="122"/>
      <c r="J295" s="122"/>
      <c r="K295" s="122"/>
      <c r="L295" s="122"/>
      <c r="M295" s="122"/>
      <c r="N295" s="122"/>
      <c r="O295" s="122"/>
    </row>
    <row r="296" spans="1:15" s="54" customFormat="1" x14ac:dyDescent="0.25">
      <c r="A296" s="15">
        <v>980</v>
      </c>
      <c r="B296" s="38" t="s">
        <v>204</v>
      </c>
      <c r="C296" s="50">
        <v>804035.43359999999</v>
      </c>
      <c r="D296" s="50">
        <v>0</v>
      </c>
      <c r="E296" s="50">
        <v>1675189.048008</v>
      </c>
      <c r="F296" s="399">
        <f t="shared" si="4"/>
        <v>-871153.61440800002</v>
      </c>
      <c r="G296" s="133"/>
      <c r="H296" s="53"/>
      <c r="I296" s="122"/>
      <c r="J296" s="122"/>
      <c r="K296" s="122"/>
      <c r="L296" s="122"/>
      <c r="M296" s="122"/>
      <c r="N296" s="122"/>
      <c r="O296" s="122"/>
    </row>
    <row r="297" spans="1:15" s="54" customFormat="1" x14ac:dyDescent="0.25">
      <c r="A297" s="15">
        <v>981</v>
      </c>
      <c r="B297" s="38" t="s">
        <v>205</v>
      </c>
      <c r="C297" s="50">
        <v>7112.84</v>
      </c>
      <c r="D297" s="50">
        <v>0</v>
      </c>
      <c r="E297" s="50">
        <v>69705.831999999995</v>
      </c>
      <c r="F297" s="399">
        <f t="shared" si="4"/>
        <v>-62592.991999999998</v>
      </c>
      <c r="G297" s="133"/>
      <c r="H297" s="53"/>
      <c r="I297" s="122"/>
      <c r="J297" s="122"/>
      <c r="K297" s="122"/>
      <c r="L297" s="122"/>
      <c r="M297" s="122"/>
      <c r="N297" s="122"/>
      <c r="O297" s="122"/>
    </row>
    <row r="298" spans="1:15" x14ac:dyDescent="0.25">
      <c r="A298" s="15">
        <v>989</v>
      </c>
      <c r="B298" s="38" t="s">
        <v>381</v>
      </c>
      <c r="C298" s="50">
        <v>153708.47240000003</v>
      </c>
      <c r="D298" s="50">
        <v>0</v>
      </c>
      <c r="E298" s="50">
        <v>81826.11136000001</v>
      </c>
      <c r="F298" s="399">
        <f t="shared" si="4"/>
        <v>71882.361040000018</v>
      </c>
    </row>
    <row r="299" spans="1:15" x14ac:dyDescent="0.25">
      <c r="A299" s="15">
        <v>992</v>
      </c>
      <c r="B299" s="38" t="s">
        <v>206</v>
      </c>
      <c r="C299" s="50">
        <v>192046.68000000002</v>
      </c>
      <c r="D299" s="50">
        <v>0</v>
      </c>
      <c r="E299" s="50">
        <v>368359.75792</v>
      </c>
      <c r="F299" s="399">
        <f t="shared" si="4"/>
        <v>-176313.07791999998</v>
      </c>
    </row>
    <row r="300" spans="1:15" x14ac:dyDescent="0.25">
      <c r="A300" s="15">
        <v>90000231</v>
      </c>
      <c r="B300" s="43" t="s">
        <v>207</v>
      </c>
      <c r="C300" s="50">
        <v>1758436.3047999996</v>
      </c>
      <c r="D300" s="50">
        <v>66468.892321439984</v>
      </c>
      <c r="E300" s="50">
        <v>0</v>
      </c>
      <c r="F300" s="399">
        <f t="shared" si="4"/>
        <v>1824905.1971214395</v>
      </c>
    </row>
    <row r="301" spans="1:15" x14ac:dyDescent="0.25">
      <c r="A301" s="15">
        <v>90000281</v>
      </c>
      <c r="B301" s="43" t="s">
        <v>208</v>
      </c>
      <c r="C301" s="50">
        <v>2071344.3620800013</v>
      </c>
      <c r="D301" s="50">
        <v>78296.816886624045</v>
      </c>
      <c r="E301" s="50">
        <v>0</v>
      </c>
      <c r="F301" s="399">
        <f t="shared" si="4"/>
        <v>2149641.1789666251</v>
      </c>
    </row>
    <row r="302" spans="1:15" x14ac:dyDescent="0.25">
      <c r="A302" s="15">
        <v>90000381</v>
      </c>
      <c r="B302" s="43" t="s">
        <v>209</v>
      </c>
      <c r="C302" s="50">
        <v>972823.12680000009</v>
      </c>
      <c r="D302" s="50">
        <v>36772.714193040003</v>
      </c>
      <c r="E302" s="50">
        <v>0</v>
      </c>
      <c r="F302" s="399">
        <f t="shared" si="4"/>
        <v>1009595.8409930401</v>
      </c>
    </row>
    <row r="303" spans="1:15" x14ac:dyDescent="0.25">
      <c r="A303" s="15">
        <v>90000691</v>
      </c>
      <c r="B303" s="43" t="s">
        <v>210</v>
      </c>
      <c r="C303" s="50">
        <v>1972390.5319999999</v>
      </c>
      <c r="D303" s="50">
        <v>74556.362109599999</v>
      </c>
      <c r="E303" s="50">
        <v>0</v>
      </c>
      <c r="F303" s="399">
        <f t="shared" si="4"/>
        <v>2046946.8941096</v>
      </c>
    </row>
    <row r="304" spans="1:15" x14ac:dyDescent="0.25">
      <c r="A304" s="15">
        <v>90000851</v>
      </c>
      <c r="B304" s="43" t="s">
        <v>211</v>
      </c>
      <c r="C304" s="50">
        <v>4364610.7405023212</v>
      </c>
      <c r="D304" s="50">
        <v>164982.28599098773</v>
      </c>
      <c r="E304" s="50">
        <v>0</v>
      </c>
      <c r="F304" s="399">
        <f t="shared" si="4"/>
        <v>4529593.0264933091</v>
      </c>
    </row>
    <row r="305" spans="1:15" x14ac:dyDescent="0.25">
      <c r="A305" s="15">
        <v>90000901</v>
      </c>
      <c r="B305" s="43" t="s">
        <v>212</v>
      </c>
      <c r="C305" s="50">
        <v>3665303.3547200006</v>
      </c>
      <c r="D305" s="50">
        <v>138548.46680841604</v>
      </c>
      <c r="E305" s="50">
        <v>0</v>
      </c>
      <c r="F305" s="399">
        <f t="shared" si="4"/>
        <v>3803851.8215284166</v>
      </c>
    </row>
    <row r="306" spans="1:15" x14ac:dyDescent="0.25">
      <c r="A306" s="55">
        <v>90001171</v>
      </c>
      <c r="B306" s="47" t="s">
        <v>213</v>
      </c>
      <c r="C306" s="50">
        <v>1211248.368736</v>
      </c>
      <c r="D306" s="50">
        <v>45785.188338220803</v>
      </c>
      <c r="E306" s="50">
        <v>0</v>
      </c>
      <c r="F306" s="399">
        <f t="shared" si="4"/>
        <v>1257033.5570742209</v>
      </c>
    </row>
    <row r="307" spans="1:15" x14ac:dyDescent="0.25">
      <c r="A307" s="55">
        <v>90001361</v>
      </c>
      <c r="B307" s="47" t="s">
        <v>214</v>
      </c>
      <c r="C307" s="50">
        <v>2578148.4377600001</v>
      </c>
      <c r="D307" s="50">
        <v>97454.010947328003</v>
      </c>
      <c r="E307" s="50">
        <v>0</v>
      </c>
      <c r="F307" s="399">
        <f t="shared" si="4"/>
        <v>2675602.4487073282</v>
      </c>
    </row>
    <row r="308" spans="1:15" x14ac:dyDescent="0.25">
      <c r="A308" s="55">
        <v>90001481</v>
      </c>
      <c r="B308" s="47" t="s">
        <v>215</v>
      </c>
      <c r="C308" s="50">
        <v>6207347.01664</v>
      </c>
      <c r="D308" s="50">
        <v>234637.717228992</v>
      </c>
      <c r="E308" s="50">
        <v>0</v>
      </c>
      <c r="F308" s="399">
        <f t="shared" si="4"/>
        <v>6441984.733868992</v>
      </c>
    </row>
    <row r="309" spans="1:15" x14ac:dyDescent="0.25">
      <c r="A309" s="55">
        <v>90001791</v>
      </c>
      <c r="B309" s="47" t="s">
        <v>216</v>
      </c>
      <c r="C309" s="50">
        <v>5081412.8960000006</v>
      </c>
      <c r="D309" s="50">
        <v>192077.40746880003</v>
      </c>
      <c r="E309" s="50">
        <v>0</v>
      </c>
      <c r="F309" s="399">
        <f t="shared" si="4"/>
        <v>5273490.3034688011</v>
      </c>
    </row>
    <row r="310" spans="1:15" x14ac:dyDescent="0.25">
      <c r="A310" s="55">
        <v>90001801</v>
      </c>
      <c r="B310" s="47" t="s">
        <v>217</v>
      </c>
      <c r="C310" s="50">
        <v>4214898.2758400002</v>
      </c>
      <c r="D310" s="50">
        <v>159323.154826752</v>
      </c>
      <c r="E310" s="50">
        <v>0</v>
      </c>
      <c r="F310" s="399">
        <f t="shared" si="4"/>
        <v>4374221.4306667522</v>
      </c>
    </row>
    <row r="311" spans="1:15" x14ac:dyDescent="0.25">
      <c r="A311" s="55">
        <v>90002401</v>
      </c>
      <c r="B311" s="47" t="s">
        <v>218</v>
      </c>
      <c r="C311" s="50">
        <v>4527806.3331200005</v>
      </c>
      <c r="D311" s="50">
        <v>171151.07939193601</v>
      </c>
      <c r="E311" s="50">
        <v>0</v>
      </c>
      <c r="F311" s="399">
        <f t="shared" si="4"/>
        <v>4698957.4125119364</v>
      </c>
    </row>
    <row r="312" spans="1:15" x14ac:dyDescent="0.25">
      <c r="A312" s="55">
        <v>90003031</v>
      </c>
      <c r="B312" s="47" t="s">
        <v>219</v>
      </c>
      <c r="C312" s="50">
        <v>4874144.7384000011</v>
      </c>
      <c r="D312" s="50">
        <v>184242.67111152003</v>
      </c>
      <c r="E312" s="50">
        <v>0</v>
      </c>
      <c r="F312" s="399">
        <f t="shared" si="4"/>
        <v>5058387.4095115215</v>
      </c>
    </row>
    <row r="313" spans="1:15" x14ac:dyDescent="0.25">
      <c r="A313" s="55">
        <v>90003241</v>
      </c>
      <c r="B313" s="47" t="s">
        <v>220</v>
      </c>
      <c r="C313" s="50">
        <v>5483914.2859200006</v>
      </c>
      <c r="D313" s="50">
        <v>207291.96000777601</v>
      </c>
      <c r="E313" s="50">
        <v>0</v>
      </c>
      <c r="F313" s="399">
        <f t="shared" si="4"/>
        <v>5691206.2459277762</v>
      </c>
    </row>
    <row r="314" spans="1:15" x14ac:dyDescent="0.25">
      <c r="A314" s="55">
        <v>90003941</v>
      </c>
      <c r="B314" s="47" t="s">
        <v>221</v>
      </c>
      <c r="C314" s="50">
        <v>3763521.7171439999</v>
      </c>
      <c r="D314" s="50">
        <v>142261.1209080432</v>
      </c>
      <c r="E314" s="50">
        <v>0</v>
      </c>
      <c r="F314" s="399">
        <f t="shared" si="4"/>
        <v>3905782.8380520432</v>
      </c>
    </row>
    <row r="315" spans="1:15" x14ac:dyDescent="0.25">
      <c r="A315" s="55">
        <v>90004041</v>
      </c>
      <c r="B315" s="47" t="s">
        <v>222</v>
      </c>
      <c r="C315" s="50">
        <v>6561708.7054399997</v>
      </c>
      <c r="D315" s="50">
        <v>248032.589065632</v>
      </c>
      <c r="E315" s="50">
        <v>0</v>
      </c>
      <c r="F315" s="399">
        <f t="shared" si="4"/>
        <v>6809741.2945056316</v>
      </c>
    </row>
    <row r="316" spans="1:15" s="54" customFormat="1" x14ac:dyDescent="0.25">
      <c r="A316" s="55">
        <v>90004201</v>
      </c>
      <c r="B316" s="47" t="s">
        <v>223</v>
      </c>
      <c r="C316" s="50">
        <v>4739086.1324800001</v>
      </c>
      <c r="D316" s="50">
        <v>179137.455807744</v>
      </c>
      <c r="E316" s="50">
        <v>0</v>
      </c>
      <c r="F316" s="399">
        <f t="shared" si="4"/>
        <v>4918223.5882877437</v>
      </c>
      <c r="G316" s="126"/>
      <c r="H316" s="122"/>
      <c r="I316" s="70"/>
      <c r="J316" s="122"/>
      <c r="K316" s="122"/>
      <c r="L316" s="122"/>
      <c r="M316" s="122"/>
      <c r="N316" s="122"/>
      <c r="O316" s="122"/>
    </row>
    <row r="317" spans="1:15" s="54" customFormat="1" x14ac:dyDescent="0.25">
      <c r="A317" s="55">
        <v>90004951</v>
      </c>
      <c r="B317" s="47" t="s">
        <v>224</v>
      </c>
      <c r="C317" s="50">
        <v>1688566.87748</v>
      </c>
      <c r="D317" s="50">
        <v>63827.827968744001</v>
      </c>
      <c r="E317" s="50">
        <v>0</v>
      </c>
      <c r="F317" s="399">
        <f t="shared" si="4"/>
        <v>1752394.7054487441</v>
      </c>
      <c r="G317" s="126"/>
      <c r="H317" s="122"/>
      <c r="I317" s="140"/>
      <c r="J317" s="122"/>
      <c r="K317" s="122"/>
      <c r="L317" s="122"/>
      <c r="M317" s="122"/>
      <c r="N317" s="122"/>
      <c r="O317" s="122"/>
    </row>
    <row r="318" spans="1:15" x14ac:dyDescent="0.25">
      <c r="A318" s="55">
        <v>90004961</v>
      </c>
      <c r="B318" s="47" t="s">
        <v>225</v>
      </c>
      <c r="C318" s="50">
        <v>3909211.1737280004</v>
      </c>
      <c r="D318" s="50">
        <v>147768.18236691842</v>
      </c>
      <c r="E318" s="50">
        <v>0</v>
      </c>
      <c r="F318" s="399">
        <f t="shared" si="4"/>
        <v>4056979.3560949187</v>
      </c>
      <c r="H318" s="122"/>
    </row>
    <row r="319" spans="1:15" x14ac:dyDescent="0.25">
      <c r="A319" s="55">
        <v>90006471</v>
      </c>
      <c r="B319" s="47" t="s">
        <v>226</v>
      </c>
      <c r="C319" s="50">
        <v>4681585.9339200016</v>
      </c>
      <c r="D319" s="50">
        <v>176963.94830217605</v>
      </c>
      <c r="E319" s="50">
        <v>0</v>
      </c>
      <c r="F319" s="399">
        <f t="shared" si="4"/>
        <v>4858549.8822221775</v>
      </c>
    </row>
    <row r="320" spans="1:15" x14ac:dyDescent="0.25">
      <c r="A320" s="55">
        <v>90007291</v>
      </c>
      <c r="B320" s="47" t="s">
        <v>227</v>
      </c>
      <c r="C320" s="50">
        <v>4722905.8440480009</v>
      </c>
      <c r="D320" s="50">
        <v>178525.84090501443</v>
      </c>
      <c r="E320" s="50">
        <v>0</v>
      </c>
      <c r="F320" s="399">
        <f t="shared" si="4"/>
        <v>4901431.6849530153</v>
      </c>
    </row>
    <row r="321" spans="1:6" x14ac:dyDescent="0.25">
      <c r="A321" s="55">
        <v>90008441</v>
      </c>
      <c r="B321" s="47" t="s">
        <v>228</v>
      </c>
      <c r="C321" s="50">
        <v>3314953.307680001</v>
      </c>
      <c r="D321" s="50">
        <v>125305.23503030404</v>
      </c>
      <c r="E321" s="50">
        <v>0</v>
      </c>
      <c r="F321" s="399">
        <f t="shared" si="4"/>
        <v>3440258.5427103052</v>
      </c>
    </row>
    <row r="322" spans="1:6" x14ac:dyDescent="0.25">
      <c r="A322" s="55">
        <v>90016231</v>
      </c>
      <c r="B322" s="47" t="s">
        <v>229</v>
      </c>
      <c r="C322" s="50">
        <v>32093.134080000003</v>
      </c>
      <c r="D322" s="50">
        <v>1213.1204682240002</v>
      </c>
      <c r="E322" s="50">
        <v>0</v>
      </c>
      <c r="F322" s="399">
        <f t="shared" si="4"/>
        <v>33306.254548224002</v>
      </c>
    </row>
    <row r="323" spans="1:6" x14ac:dyDescent="0.25">
      <c r="A323" s="55">
        <v>90016751</v>
      </c>
      <c r="B323" s="47" t="s">
        <v>281</v>
      </c>
      <c r="C323" s="50">
        <v>21395.422720000002</v>
      </c>
      <c r="D323" s="50">
        <v>808.74697881600014</v>
      </c>
      <c r="E323" s="50">
        <v>0</v>
      </c>
      <c r="F323" s="399">
        <f t="shared" si="4"/>
        <v>22204.169698816004</v>
      </c>
    </row>
    <row r="324" spans="1:6" x14ac:dyDescent="0.25">
      <c r="A324" s="55">
        <v>90031161</v>
      </c>
      <c r="B324" s="47" t="s">
        <v>230</v>
      </c>
      <c r="C324" s="50">
        <v>752182.83</v>
      </c>
      <c r="D324" s="50">
        <v>28432.510973999997</v>
      </c>
      <c r="E324" s="50">
        <v>0</v>
      </c>
      <c r="F324" s="399">
        <f t="shared" si="4"/>
        <v>780615.34097399993</v>
      </c>
    </row>
    <row r="325" spans="1:6" x14ac:dyDescent="0.25">
      <c r="A325" s="55">
        <v>90032731</v>
      </c>
      <c r="B325" s="47" t="s">
        <v>231</v>
      </c>
      <c r="C325" s="50">
        <v>349012.83312000002</v>
      </c>
      <c r="D325" s="50">
        <v>13192.685091936</v>
      </c>
      <c r="E325" s="50">
        <v>0</v>
      </c>
      <c r="F325" s="399">
        <f t="shared" si="4"/>
        <v>362205.518211936</v>
      </c>
    </row>
    <row r="326" spans="1:6" x14ac:dyDescent="0.25">
      <c r="A326" s="55">
        <v>90033141</v>
      </c>
      <c r="B326" s="47" t="s">
        <v>232</v>
      </c>
      <c r="C326" s="50">
        <v>476048.15552000003</v>
      </c>
      <c r="D326" s="50">
        <v>17994.620278656002</v>
      </c>
      <c r="E326" s="50">
        <v>0</v>
      </c>
      <c r="F326" s="399">
        <f t="shared" si="4"/>
        <v>494042.77579865605</v>
      </c>
    </row>
    <row r="327" spans="1:6" x14ac:dyDescent="0.25">
      <c r="A327" s="55">
        <v>90034021</v>
      </c>
      <c r="B327" s="47" t="s">
        <v>233</v>
      </c>
      <c r="C327" s="50">
        <v>5152285.2337600011</v>
      </c>
      <c r="D327" s="50">
        <v>194756.38183612804</v>
      </c>
      <c r="E327" s="50">
        <v>0</v>
      </c>
      <c r="F327" s="399">
        <f t="shared" si="4"/>
        <v>5347041.6155961296</v>
      </c>
    </row>
    <row r="328" spans="1:6" x14ac:dyDescent="0.25">
      <c r="A328" s="55">
        <v>90034091</v>
      </c>
      <c r="B328" s="47" t="s">
        <v>234</v>
      </c>
      <c r="C328" s="50">
        <v>361114.61909599998</v>
      </c>
      <c r="D328" s="50">
        <v>13650.1326018288</v>
      </c>
      <c r="E328" s="50">
        <v>0</v>
      </c>
      <c r="F328" s="399">
        <f t="shared" ref="F328:F381" si="5">C328+D328-E328</f>
        <v>374764.75169782876</v>
      </c>
    </row>
    <row r="329" spans="1:6" x14ac:dyDescent="0.25">
      <c r="A329" s="55">
        <v>90034101</v>
      </c>
      <c r="B329" s="47" t="s">
        <v>235</v>
      </c>
      <c r="C329" s="50">
        <v>592653.20934400021</v>
      </c>
      <c r="D329" s="50">
        <v>22402.291313203208</v>
      </c>
      <c r="E329" s="50">
        <v>0</v>
      </c>
      <c r="F329" s="399">
        <f t="shared" si="5"/>
        <v>615055.50065720337</v>
      </c>
    </row>
    <row r="330" spans="1:6" x14ac:dyDescent="0.25">
      <c r="A330" s="55">
        <v>90035101</v>
      </c>
      <c r="B330" s="47" t="s">
        <v>236</v>
      </c>
      <c r="C330" s="50">
        <v>1880158.2076888802</v>
      </c>
      <c r="D330" s="50">
        <v>71069.980250639666</v>
      </c>
      <c r="E330" s="50">
        <v>0</v>
      </c>
      <c r="F330" s="399">
        <f t="shared" si="5"/>
        <v>1951228.1879395198</v>
      </c>
    </row>
    <row r="331" spans="1:6" x14ac:dyDescent="0.25">
      <c r="A331" s="55">
        <v>90035401</v>
      </c>
      <c r="B331" s="47" t="s">
        <v>237</v>
      </c>
      <c r="C331" s="50">
        <v>1884134.4132800002</v>
      </c>
      <c r="D331" s="50">
        <v>71220.280821984008</v>
      </c>
      <c r="E331" s="50">
        <v>0</v>
      </c>
      <c r="F331" s="399">
        <f t="shared" si="5"/>
        <v>1955354.6941019841</v>
      </c>
    </row>
    <row r="332" spans="1:6" x14ac:dyDescent="0.25">
      <c r="A332" s="55">
        <v>90035411</v>
      </c>
      <c r="B332" s="47" t="s">
        <v>238</v>
      </c>
      <c r="C332" s="50">
        <v>1216530.36372</v>
      </c>
      <c r="D332" s="50">
        <v>45984.847748616005</v>
      </c>
      <c r="E332" s="50">
        <v>0</v>
      </c>
      <c r="F332" s="399">
        <f t="shared" si="5"/>
        <v>1262515.211468616</v>
      </c>
    </row>
    <row r="333" spans="1:6" x14ac:dyDescent="0.25">
      <c r="A333" s="55">
        <v>90035421</v>
      </c>
      <c r="B333" s="47" t="s">
        <v>239</v>
      </c>
      <c r="C333" s="50">
        <v>706249.5318479999</v>
      </c>
      <c r="D333" s="50">
        <v>26696.232303854395</v>
      </c>
      <c r="E333" s="50">
        <v>0</v>
      </c>
      <c r="F333" s="399">
        <f t="shared" si="5"/>
        <v>732945.76415185432</v>
      </c>
    </row>
    <row r="334" spans="1:6" x14ac:dyDescent="0.25">
      <c r="A334" s="55">
        <v>90035431</v>
      </c>
      <c r="B334" s="47" t="s">
        <v>240</v>
      </c>
      <c r="C334" s="50">
        <v>1014611.0617999999</v>
      </c>
      <c r="D334" s="50">
        <v>38352.298136039994</v>
      </c>
      <c r="E334" s="50">
        <v>0</v>
      </c>
      <c r="F334" s="399">
        <f t="shared" si="5"/>
        <v>1052963.3599360399</v>
      </c>
    </row>
    <row r="335" spans="1:6" x14ac:dyDescent="0.25">
      <c r="A335" s="55">
        <v>90035441</v>
      </c>
      <c r="B335" s="47" t="s">
        <v>241</v>
      </c>
      <c r="C335" s="50">
        <v>1638688.7982639999</v>
      </c>
      <c r="D335" s="50">
        <v>61942.436574379193</v>
      </c>
      <c r="E335" s="50">
        <v>0</v>
      </c>
      <c r="F335" s="399">
        <f t="shared" si="5"/>
        <v>1700631.2348383791</v>
      </c>
    </row>
    <row r="336" spans="1:6" x14ac:dyDescent="0.25">
      <c r="A336" s="55">
        <v>90035451</v>
      </c>
      <c r="B336" s="47" t="s">
        <v>242</v>
      </c>
      <c r="C336" s="50">
        <v>893258.89855999989</v>
      </c>
      <c r="D336" s="50">
        <v>33765.186365567999</v>
      </c>
      <c r="E336" s="50">
        <v>0</v>
      </c>
      <c r="F336" s="399">
        <f t="shared" si="5"/>
        <v>927024.08492556785</v>
      </c>
    </row>
    <row r="337" spans="1:6" x14ac:dyDescent="0.25">
      <c r="A337" s="55">
        <v>90035461</v>
      </c>
      <c r="B337" s="47" t="s">
        <v>243</v>
      </c>
      <c r="C337" s="50">
        <v>1175210.4535920001</v>
      </c>
      <c r="D337" s="50">
        <v>44422.955145777603</v>
      </c>
      <c r="E337" s="50">
        <v>0</v>
      </c>
      <c r="F337" s="399">
        <f t="shared" si="5"/>
        <v>1219633.4087377777</v>
      </c>
    </row>
    <row r="338" spans="1:6" x14ac:dyDescent="0.25">
      <c r="A338" s="55">
        <v>90035471</v>
      </c>
      <c r="B338" s="47" t="s">
        <v>244</v>
      </c>
      <c r="C338" s="50">
        <v>726107.15856000001</v>
      </c>
      <c r="D338" s="50">
        <v>27446.850593568</v>
      </c>
      <c r="E338" s="50">
        <v>0</v>
      </c>
      <c r="F338" s="399">
        <f t="shared" si="5"/>
        <v>753554.00915356795</v>
      </c>
    </row>
    <row r="339" spans="1:6" x14ac:dyDescent="0.25">
      <c r="A339" s="55">
        <v>90035481</v>
      </c>
      <c r="B339" s="47" t="s">
        <v>245</v>
      </c>
      <c r="C339" s="50">
        <v>1695252.9470800001</v>
      </c>
      <c r="D339" s="50">
        <v>64080.561399624006</v>
      </c>
      <c r="E339" s="50">
        <v>0</v>
      </c>
      <c r="F339" s="399">
        <f t="shared" si="5"/>
        <v>1759333.5084796241</v>
      </c>
    </row>
    <row r="340" spans="1:6" x14ac:dyDescent="0.25">
      <c r="A340" s="55">
        <v>90035491</v>
      </c>
      <c r="B340" s="47" t="s">
        <v>246</v>
      </c>
      <c r="C340" s="50">
        <v>1563203.0724800001</v>
      </c>
      <c r="D340" s="50">
        <v>59089.076139744007</v>
      </c>
      <c r="E340" s="50">
        <v>0</v>
      </c>
      <c r="F340" s="399">
        <f t="shared" si="5"/>
        <v>1622292.148619744</v>
      </c>
    </row>
    <row r="341" spans="1:6" x14ac:dyDescent="0.25">
      <c r="A341" s="55">
        <v>90035501</v>
      </c>
      <c r="B341" s="47" t="s">
        <v>247</v>
      </c>
      <c r="C341" s="50">
        <v>788956.2128000001</v>
      </c>
      <c r="D341" s="50">
        <v>29822.544843840005</v>
      </c>
      <c r="E341" s="50">
        <v>0</v>
      </c>
      <c r="F341" s="399">
        <f t="shared" si="5"/>
        <v>818778.75764384004</v>
      </c>
    </row>
    <row r="342" spans="1:6" x14ac:dyDescent="0.25">
      <c r="A342" s="55">
        <v>90035521</v>
      </c>
      <c r="B342" s="47" t="s">
        <v>248</v>
      </c>
      <c r="C342" s="50">
        <v>3529442.420448001</v>
      </c>
      <c r="D342" s="50">
        <v>133412.92349293444</v>
      </c>
      <c r="E342" s="50">
        <v>0</v>
      </c>
      <c r="F342" s="399">
        <f t="shared" si="5"/>
        <v>3662855.3439409356</v>
      </c>
    </row>
    <row r="343" spans="1:6" x14ac:dyDescent="0.25">
      <c r="A343" s="55">
        <v>90035531</v>
      </c>
      <c r="B343" s="47" t="s">
        <v>249</v>
      </c>
      <c r="C343" s="50">
        <v>875875.11760000011</v>
      </c>
      <c r="D343" s="50">
        <v>33108.079445280004</v>
      </c>
      <c r="E343" s="50">
        <v>0</v>
      </c>
      <c r="F343" s="399">
        <f t="shared" si="5"/>
        <v>908983.19704528013</v>
      </c>
    </row>
    <row r="344" spans="1:6" x14ac:dyDescent="0.25">
      <c r="A344" s="55">
        <v>90035541</v>
      </c>
      <c r="B344" s="47" t="s">
        <v>250</v>
      </c>
      <c r="C344" s="50">
        <v>1822756.2943519999</v>
      </c>
      <c r="D344" s="50">
        <v>68900.18792650559</v>
      </c>
      <c r="E344" s="50">
        <v>0</v>
      </c>
      <c r="F344" s="399">
        <f t="shared" si="5"/>
        <v>1891656.4822785056</v>
      </c>
    </row>
    <row r="345" spans="1:6" x14ac:dyDescent="0.25">
      <c r="A345" s="55">
        <v>90035551</v>
      </c>
      <c r="B345" s="47" t="s">
        <v>251</v>
      </c>
      <c r="C345" s="50">
        <v>1263199.1295280003</v>
      </c>
      <c r="D345" s="50">
        <v>47748.927096158412</v>
      </c>
      <c r="E345" s="50">
        <v>0</v>
      </c>
      <c r="F345" s="399">
        <f t="shared" si="5"/>
        <v>1310948.0566241588</v>
      </c>
    </row>
    <row r="346" spans="1:6" x14ac:dyDescent="0.25">
      <c r="A346" s="55">
        <v>90036381</v>
      </c>
      <c r="B346" s="47" t="s">
        <v>252</v>
      </c>
      <c r="C346" s="50">
        <v>1302446.3580799999</v>
      </c>
      <c r="D346" s="50">
        <v>49232.472335423998</v>
      </c>
      <c r="E346" s="50">
        <v>0</v>
      </c>
      <c r="F346" s="399">
        <f t="shared" si="5"/>
        <v>1351678.830415424</v>
      </c>
    </row>
    <row r="347" spans="1:6" x14ac:dyDescent="0.25">
      <c r="A347" s="55">
        <v>90036811</v>
      </c>
      <c r="B347" s="47" t="s">
        <v>253</v>
      </c>
      <c r="C347" s="50">
        <v>4293472.9657792002</v>
      </c>
      <c r="D347" s="50">
        <v>162293.27810645377</v>
      </c>
      <c r="E347" s="50">
        <v>0</v>
      </c>
      <c r="F347" s="399">
        <f t="shared" si="5"/>
        <v>4455766.243885654</v>
      </c>
    </row>
    <row r="348" spans="1:6" x14ac:dyDescent="0.25">
      <c r="A348" s="55">
        <v>90037111</v>
      </c>
      <c r="B348" s="47" t="s">
        <v>254</v>
      </c>
      <c r="C348" s="50">
        <v>60174.626400000008</v>
      </c>
      <c r="D348" s="50">
        <v>2274.6008779200001</v>
      </c>
      <c r="E348" s="50">
        <v>0</v>
      </c>
      <c r="F348" s="399">
        <f t="shared" si="5"/>
        <v>62449.227277920007</v>
      </c>
    </row>
    <row r="349" spans="1:6" x14ac:dyDescent="0.25">
      <c r="A349" s="55">
        <v>90037151</v>
      </c>
      <c r="B349" s="47" t="s">
        <v>255</v>
      </c>
      <c r="C349" s="50">
        <v>837697.66018399992</v>
      </c>
      <c r="D349" s="50">
        <v>31664.971554955198</v>
      </c>
      <c r="E349" s="50">
        <v>0</v>
      </c>
      <c r="F349" s="399">
        <f t="shared" si="5"/>
        <v>869362.63173895516</v>
      </c>
    </row>
    <row r="350" spans="1:6" x14ac:dyDescent="0.25">
      <c r="A350" s="55">
        <v>90037171</v>
      </c>
      <c r="B350" s="47" t="s">
        <v>256</v>
      </c>
      <c r="C350" s="50">
        <v>713804.79049600009</v>
      </c>
      <c r="D350" s="50">
        <v>26981.821080748803</v>
      </c>
      <c r="E350" s="50">
        <v>0</v>
      </c>
      <c r="F350" s="399">
        <f t="shared" si="5"/>
        <v>740786.6115767489</v>
      </c>
    </row>
    <row r="351" spans="1:6" x14ac:dyDescent="0.25">
      <c r="A351" s="55">
        <v>90037181</v>
      </c>
      <c r="B351" s="47" t="s">
        <v>257</v>
      </c>
      <c r="C351" s="50">
        <v>1700601.8027600001</v>
      </c>
      <c r="D351" s="50">
        <v>64282.748144328005</v>
      </c>
      <c r="E351" s="50">
        <v>0</v>
      </c>
      <c r="F351" s="399">
        <f t="shared" si="5"/>
        <v>1764884.550904328</v>
      </c>
    </row>
    <row r="352" spans="1:6" x14ac:dyDescent="0.25">
      <c r="A352" s="55">
        <v>90037191</v>
      </c>
      <c r="B352" s="47" t="s">
        <v>258</v>
      </c>
      <c r="C352" s="50">
        <v>982651.64911200013</v>
      </c>
      <c r="D352" s="50">
        <v>37144.232336433604</v>
      </c>
      <c r="E352" s="50">
        <v>0</v>
      </c>
      <c r="F352" s="399">
        <f t="shared" si="5"/>
        <v>1019795.8814484337</v>
      </c>
    </row>
    <row r="353" spans="1:6" x14ac:dyDescent="0.25">
      <c r="A353" s="55">
        <v>90037251</v>
      </c>
      <c r="B353" s="47" t="s">
        <v>259</v>
      </c>
      <c r="C353" s="50">
        <v>2123361.9835680001</v>
      </c>
      <c r="D353" s="50">
        <v>80263.0829788704</v>
      </c>
      <c r="E353" s="50">
        <v>0</v>
      </c>
      <c r="F353" s="399">
        <f t="shared" si="5"/>
        <v>2203625.0665468704</v>
      </c>
    </row>
    <row r="354" spans="1:6" x14ac:dyDescent="0.25">
      <c r="A354" s="55">
        <v>90037591</v>
      </c>
      <c r="B354" s="47" t="s">
        <v>260</v>
      </c>
      <c r="C354" s="50">
        <v>2072681.5759999999</v>
      </c>
      <c r="D354" s="50">
        <v>78347.363572799994</v>
      </c>
      <c r="E354" s="50">
        <v>0</v>
      </c>
      <c r="F354" s="399">
        <f t="shared" si="5"/>
        <v>2151028.9395728</v>
      </c>
    </row>
    <row r="355" spans="1:6" x14ac:dyDescent="0.25">
      <c r="A355" s="55">
        <v>90037841</v>
      </c>
      <c r="B355" s="47" t="s">
        <v>261</v>
      </c>
      <c r="C355" s="50">
        <v>511150.02091999998</v>
      </c>
      <c r="D355" s="50">
        <v>19321.470790775998</v>
      </c>
      <c r="E355" s="50">
        <v>0</v>
      </c>
      <c r="F355" s="399">
        <f t="shared" si="5"/>
        <v>530471.491710776</v>
      </c>
    </row>
    <row r="356" spans="1:6" x14ac:dyDescent="0.25">
      <c r="A356" s="55">
        <v>90037851</v>
      </c>
      <c r="B356" s="47" t="s">
        <v>262</v>
      </c>
      <c r="C356" s="50">
        <v>513490.14528000006</v>
      </c>
      <c r="D356" s="50">
        <v>19409.927491584003</v>
      </c>
      <c r="E356" s="50">
        <v>0</v>
      </c>
      <c r="F356" s="399">
        <f t="shared" si="5"/>
        <v>532900.07277158403</v>
      </c>
    </row>
    <row r="357" spans="1:6" x14ac:dyDescent="0.25">
      <c r="A357" s="55">
        <v>90037861</v>
      </c>
      <c r="B357" s="47" t="s">
        <v>263</v>
      </c>
      <c r="C357" s="50">
        <v>1212050.6970880001</v>
      </c>
      <c r="D357" s="50">
        <v>45815.516349926402</v>
      </c>
      <c r="E357" s="50">
        <v>0</v>
      </c>
      <c r="F357" s="399">
        <f t="shared" si="5"/>
        <v>1257866.2134379265</v>
      </c>
    </row>
    <row r="358" spans="1:6" x14ac:dyDescent="0.25">
      <c r="A358" s="55">
        <v>90037981</v>
      </c>
      <c r="B358" s="47" t="s">
        <v>264</v>
      </c>
      <c r="C358" s="50">
        <v>1265138.089712</v>
      </c>
      <c r="D358" s="50">
        <v>47822.219791113603</v>
      </c>
      <c r="E358" s="50">
        <v>0</v>
      </c>
      <c r="F358" s="399">
        <f t="shared" si="5"/>
        <v>1312960.3095031136</v>
      </c>
    </row>
    <row r="359" spans="1:6" x14ac:dyDescent="0.25">
      <c r="A359" s="55">
        <v>90037991</v>
      </c>
      <c r="B359" s="47" t="s">
        <v>265</v>
      </c>
      <c r="C359" s="50">
        <v>987131.31574400002</v>
      </c>
      <c r="D359" s="50">
        <v>37313.5637351232</v>
      </c>
      <c r="E359" s="50">
        <v>0</v>
      </c>
      <c r="F359" s="399">
        <f t="shared" si="5"/>
        <v>1024444.8794791233</v>
      </c>
    </row>
    <row r="360" spans="1:6" x14ac:dyDescent="0.25">
      <c r="A360" s="55">
        <v>90038081</v>
      </c>
      <c r="B360" s="47" t="s">
        <v>266</v>
      </c>
      <c r="C360" s="50">
        <v>728781.58640000015</v>
      </c>
      <c r="D360" s="50">
        <v>27547.943965920007</v>
      </c>
      <c r="E360" s="50">
        <v>0</v>
      </c>
      <c r="F360" s="399">
        <f t="shared" si="5"/>
        <v>756329.53036592016</v>
      </c>
    </row>
    <row r="361" spans="1:6" x14ac:dyDescent="0.25">
      <c r="A361" s="55">
        <v>90038581</v>
      </c>
      <c r="B361" s="47" t="s">
        <v>267</v>
      </c>
      <c r="C361" s="50">
        <v>193896.0184</v>
      </c>
      <c r="D361" s="50">
        <v>7329.2694955200004</v>
      </c>
      <c r="E361" s="50">
        <v>0</v>
      </c>
      <c r="F361" s="399">
        <f t="shared" si="5"/>
        <v>201225.28789552001</v>
      </c>
    </row>
    <row r="362" spans="1:6" x14ac:dyDescent="0.25">
      <c r="A362" s="55">
        <v>90038611</v>
      </c>
      <c r="B362" s="47" t="s">
        <v>268</v>
      </c>
      <c r="C362" s="50">
        <v>416007.25051199994</v>
      </c>
      <c r="D362" s="50">
        <v>15725.074069353597</v>
      </c>
      <c r="E362" s="50">
        <v>0</v>
      </c>
      <c r="F362" s="399">
        <f t="shared" si="5"/>
        <v>431732.32458135352</v>
      </c>
    </row>
    <row r="363" spans="1:6" x14ac:dyDescent="0.25">
      <c r="A363" s="55">
        <v>90038691</v>
      </c>
      <c r="B363" s="47" t="s">
        <v>269</v>
      </c>
      <c r="C363" s="50">
        <v>227326.3664</v>
      </c>
      <c r="D363" s="50">
        <v>8592.9366499200005</v>
      </c>
      <c r="E363" s="50">
        <v>0</v>
      </c>
      <c r="F363" s="399">
        <f t="shared" si="5"/>
        <v>235919.30304992001</v>
      </c>
    </row>
    <row r="364" spans="1:6" x14ac:dyDescent="0.25">
      <c r="A364" s="55">
        <v>90053021</v>
      </c>
      <c r="B364" s="47" t="s">
        <v>270</v>
      </c>
      <c r="C364" s="50">
        <v>42790.845440000005</v>
      </c>
      <c r="D364" s="50">
        <v>1617.4939576320003</v>
      </c>
      <c r="E364" s="50">
        <v>0</v>
      </c>
      <c r="F364" s="399">
        <f t="shared" si="5"/>
        <v>44408.339397632008</v>
      </c>
    </row>
    <row r="365" spans="1:6" x14ac:dyDescent="0.25">
      <c r="A365" s="55">
        <v>90000842</v>
      </c>
      <c r="B365" s="47" t="s">
        <v>271</v>
      </c>
      <c r="C365" s="50">
        <v>5036014.4834160004</v>
      </c>
      <c r="D365" s="50">
        <v>0</v>
      </c>
      <c r="E365" s="50">
        <v>0</v>
      </c>
      <c r="F365" s="399">
        <f t="shared" si="5"/>
        <v>5036014.4834160004</v>
      </c>
    </row>
    <row r="366" spans="1:6" x14ac:dyDescent="0.25">
      <c r="A366" s="55">
        <v>90000872</v>
      </c>
      <c r="B366" s="47" t="s">
        <v>272</v>
      </c>
      <c r="C366" s="50">
        <v>3957818.8997200006</v>
      </c>
      <c r="D366" s="50">
        <v>0</v>
      </c>
      <c r="E366" s="50">
        <v>0</v>
      </c>
      <c r="F366" s="399">
        <f t="shared" si="5"/>
        <v>3957818.8997200006</v>
      </c>
    </row>
    <row r="367" spans="1:6" x14ac:dyDescent="0.25">
      <c r="A367" s="55">
        <v>90037822</v>
      </c>
      <c r="B367" s="47" t="s">
        <v>274</v>
      </c>
      <c r="C367" s="50">
        <v>1508109.858976</v>
      </c>
      <c r="D367" s="50">
        <v>0</v>
      </c>
      <c r="E367" s="50">
        <v>0</v>
      </c>
      <c r="F367" s="399">
        <f t="shared" si="5"/>
        <v>1508109.858976</v>
      </c>
    </row>
    <row r="368" spans="1:6" x14ac:dyDescent="0.25">
      <c r="A368" s="55">
        <v>90038382</v>
      </c>
      <c r="B368" s="47" t="s">
        <v>275</v>
      </c>
      <c r="C368" s="50">
        <v>2766829.3218720015</v>
      </c>
      <c r="D368" s="50">
        <v>0</v>
      </c>
      <c r="E368" s="50">
        <v>0</v>
      </c>
      <c r="F368" s="399">
        <f t="shared" si="5"/>
        <v>2766829.3218720015</v>
      </c>
    </row>
    <row r="369" spans="1:15" x14ac:dyDescent="0.25">
      <c r="A369" s="55">
        <v>90053342</v>
      </c>
      <c r="B369" s="47" t="s">
        <v>273</v>
      </c>
      <c r="C369" s="50">
        <v>1061747.8524799999</v>
      </c>
      <c r="D369" s="50">
        <v>0</v>
      </c>
      <c r="E369" s="50">
        <v>0</v>
      </c>
      <c r="F369" s="399">
        <f t="shared" si="5"/>
        <v>1061747.8524799999</v>
      </c>
    </row>
    <row r="370" spans="1:15" x14ac:dyDescent="0.25">
      <c r="A370" s="55">
        <v>90025016</v>
      </c>
      <c r="B370" s="47" t="s">
        <v>276</v>
      </c>
      <c r="C370" s="50">
        <v>181861.09312000003</v>
      </c>
      <c r="D370" s="50">
        <v>0</v>
      </c>
      <c r="E370" s="50">
        <v>0</v>
      </c>
      <c r="F370" s="399">
        <f t="shared" si="5"/>
        <v>181861.09312000003</v>
      </c>
    </row>
    <row r="371" spans="1:15" x14ac:dyDescent="0.25">
      <c r="A371" s="55">
        <v>90025076</v>
      </c>
      <c r="B371" s="47" t="s">
        <v>277</v>
      </c>
      <c r="C371" s="50">
        <v>230134.515632</v>
      </c>
      <c r="D371" s="50">
        <v>0</v>
      </c>
      <c r="E371" s="50">
        <v>0</v>
      </c>
      <c r="F371" s="399">
        <f t="shared" si="5"/>
        <v>230134.515632</v>
      </c>
    </row>
    <row r="372" spans="1:15" s="54" customFormat="1" x14ac:dyDescent="0.25">
      <c r="A372" s="55">
        <v>90025136</v>
      </c>
      <c r="B372" s="47" t="s">
        <v>278</v>
      </c>
      <c r="C372" s="50">
        <v>591048.55264000013</v>
      </c>
      <c r="D372" s="50">
        <v>0</v>
      </c>
      <c r="E372" s="50">
        <v>0</v>
      </c>
      <c r="F372" s="399">
        <f t="shared" si="5"/>
        <v>591048.55264000013</v>
      </c>
      <c r="G372" s="133"/>
      <c r="H372" s="53"/>
      <c r="I372" s="122"/>
      <c r="J372" s="122"/>
      <c r="K372" s="122"/>
      <c r="L372" s="122"/>
      <c r="M372" s="122"/>
      <c r="N372" s="122"/>
      <c r="O372" s="122"/>
    </row>
    <row r="373" spans="1:15" x14ac:dyDescent="0.25">
      <c r="A373" s="55">
        <v>90054396</v>
      </c>
      <c r="B373" s="47" t="s">
        <v>279</v>
      </c>
      <c r="C373" s="50">
        <v>223314.72463999997</v>
      </c>
      <c r="D373" s="50">
        <v>0</v>
      </c>
      <c r="E373" s="50">
        <v>0</v>
      </c>
      <c r="F373" s="399">
        <f t="shared" si="5"/>
        <v>223314.72463999997</v>
      </c>
    </row>
    <row r="374" spans="1:15" x14ac:dyDescent="0.25">
      <c r="A374" s="55">
        <v>90000837</v>
      </c>
      <c r="B374" s="47" t="s">
        <v>282</v>
      </c>
      <c r="C374" s="50">
        <v>9915441.2168000005</v>
      </c>
      <c r="D374" s="50">
        <v>374803.67799504002</v>
      </c>
      <c r="E374" s="50">
        <v>0</v>
      </c>
      <c r="F374" s="399">
        <f t="shared" si="5"/>
        <v>10290244.89479504</v>
      </c>
    </row>
    <row r="375" spans="1:15" x14ac:dyDescent="0.25">
      <c r="A375" s="55">
        <v>90002047</v>
      </c>
      <c r="B375" s="47" t="s">
        <v>283</v>
      </c>
      <c r="C375" s="50">
        <v>6282297.8568560006</v>
      </c>
      <c r="D375" s="50">
        <v>237470.85898915681</v>
      </c>
      <c r="E375" s="50">
        <v>0</v>
      </c>
      <c r="F375" s="399">
        <f t="shared" si="5"/>
        <v>6519768.7158451574</v>
      </c>
    </row>
    <row r="376" spans="1:15" x14ac:dyDescent="0.25">
      <c r="A376" s="55">
        <v>90005997</v>
      </c>
      <c r="B376" s="47" t="s">
        <v>284</v>
      </c>
      <c r="C376" s="50">
        <v>7028396.3635200011</v>
      </c>
      <c r="D376" s="50">
        <v>265673.38254105602</v>
      </c>
      <c r="E376" s="50">
        <v>0</v>
      </c>
      <c r="F376" s="399">
        <f t="shared" si="5"/>
        <v>7294069.7460610569</v>
      </c>
    </row>
    <row r="377" spans="1:15" x14ac:dyDescent="0.25">
      <c r="A377" s="55">
        <v>90008177</v>
      </c>
      <c r="B377" s="47" t="s">
        <v>285</v>
      </c>
      <c r="C377" s="50">
        <v>5479902.6441600015</v>
      </c>
      <c r="D377" s="50">
        <v>207140.31994924805</v>
      </c>
      <c r="E377" s="50">
        <v>0</v>
      </c>
      <c r="F377" s="399">
        <f t="shared" si="5"/>
        <v>5687042.9641092494</v>
      </c>
    </row>
    <row r="378" spans="1:15" x14ac:dyDescent="0.25">
      <c r="A378" s="55">
        <v>90008367</v>
      </c>
      <c r="B378" s="47" t="s">
        <v>286</v>
      </c>
      <c r="C378" s="50">
        <v>7956422.824000001</v>
      </c>
      <c r="D378" s="50">
        <v>300752.78274720005</v>
      </c>
      <c r="E378" s="50">
        <v>0</v>
      </c>
      <c r="F378" s="399">
        <f t="shared" si="5"/>
        <v>8257175.6067472007</v>
      </c>
    </row>
    <row r="379" spans="1:15" x14ac:dyDescent="0.25">
      <c r="A379" s="55">
        <v>90008987</v>
      </c>
      <c r="B379" s="47" t="s">
        <v>287</v>
      </c>
      <c r="C379" s="50">
        <v>4534692.9848079998</v>
      </c>
      <c r="D379" s="50">
        <v>171411.39482574241</v>
      </c>
      <c r="E379" s="50">
        <v>0</v>
      </c>
      <c r="F379" s="399">
        <f t="shared" si="5"/>
        <v>4706104.3796337424</v>
      </c>
    </row>
    <row r="380" spans="1:15" x14ac:dyDescent="0.25">
      <c r="A380" s="55">
        <v>90038737</v>
      </c>
      <c r="B380" s="47" t="s">
        <v>280</v>
      </c>
      <c r="C380" s="50">
        <v>8472587.3971199989</v>
      </c>
      <c r="D380" s="50">
        <v>320263.80361113598</v>
      </c>
      <c r="E380" s="50">
        <v>0</v>
      </c>
      <c r="F380" s="399">
        <f t="shared" si="5"/>
        <v>8792851.200731134</v>
      </c>
    </row>
    <row r="381" spans="1:15" x14ac:dyDescent="0.25">
      <c r="A381" s="55">
        <v>90042287</v>
      </c>
      <c r="B381" s="47" t="s">
        <v>288</v>
      </c>
      <c r="C381" s="50">
        <v>4507748.1243199995</v>
      </c>
      <c r="D381" s="50">
        <v>170392.87909929597</v>
      </c>
      <c r="E381" s="50">
        <v>0</v>
      </c>
      <c r="F381" s="399">
        <f t="shared" si="5"/>
        <v>4678141.0034192959</v>
      </c>
    </row>
    <row r="382" spans="1:15" x14ac:dyDescent="0.25">
      <c r="A382" s="413"/>
      <c r="B382" s="47"/>
      <c r="F382" s="31"/>
    </row>
    <row r="383" spans="1:15" x14ac:dyDescent="0.25">
      <c r="A383" s="413"/>
      <c r="B383" s="47"/>
      <c r="F383" s="31"/>
    </row>
    <row r="384" spans="1:15" x14ac:dyDescent="0.25">
      <c r="A384" s="413"/>
      <c r="B384" s="47"/>
      <c r="F384" s="31"/>
    </row>
    <row r="385" spans="1:6" x14ac:dyDescent="0.25">
      <c r="A385" s="413"/>
      <c r="B385" s="47"/>
      <c r="F385" s="31"/>
    </row>
    <row r="386" spans="1:6" x14ac:dyDescent="0.25">
      <c r="A386" s="413"/>
      <c r="B386" s="47"/>
      <c r="F386" s="31"/>
    </row>
    <row r="387" spans="1:6" x14ac:dyDescent="0.25">
      <c r="A387" s="413"/>
      <c r="B387" s="47"/>
      <c r="F387" s="31"/>
    </row>
    <row r="388" spans="1:6" x14ac:dyDescent="0.25">
      <c r="A388" s="413"/>
      <c r="B388" s="47"/>
      <c r="F388" s="31"/>
    </row>
    <row r="389" spans="1:6" x14ac:dyDescent="0.25">
      <c r="A389" s="413"/>
      <c r="B389" s="47"/>
      <c r="F389" s="31"/>
    </row>
    <row r="390" spans="1:6" x14ac:dyDescent="0.25">
      <c r="A390" s="413"/>
      <c r="F390" s="31"/>
    </row>
    <row r="391" spans="1:6" x14ac:dyDescent="0.25">
      <c r="A391" s="413"/>
      <c r="F391" s="31"/>
    </row>
    <row r="392" spans="1:6" x14ac:dyDescent="0.25">
      <c r="A392" s="413"/>
      <c r="F392" s="31"/>
    </row>
    <row r="393" spans="1:6" x14ac:dyDescent="0.25">
      <c r="A393" s="413"/>
      <c r="F393" s="31"/>
    </row>
    <row r="394" spans="1:6" x14ac:dyDescent="0.25">
      <c r="A394" s="413"/>
      <c r="F394" s="31"/>
    </row>
    <row r="395" spans="1:6" x14ac:dyDescent="0.25">
      <c r="A395" s="413"/>
    </row>
    <row r="396" spans="1:6" x14ac:dyDescent="0.25">
      <c r="A396" s="413"/>
    </row>
    <row r="397" spans="1:6" x14ac:dyDescent="0.25">
      <c r="A397" s="413"/>
    </row>
    <row r="398" spans="1:6" x14ac:dyDescent="0.25">
      <c r="A398" s="413"/>
    </row>
    <row r="399" spans="1:6" x14ac:dyDescent="0.25">
      <c r="A399" s="413"/>
    </row>
    <row r="400" spans="1:6" x14ac:dyDescent="0.25">
      <c r="A400" s="412"/>
    </row>
    <row r="401" spans="1:2" x14ac:dyDescent="0.25">
      <c r="A401" s="412"/>
    </row>
    <row r="402" spans="1:2" x14ac:dyDescent="0.25">
      <c r="A402" s="412"/>
      <c r="B402" s="414"/>
    </row>
    <row r="403" spans="1:2" x14ac:dyDescent="0.25">
      <c r="A403" s="412"/>
    </row>
    <row r="404" spans="1:2" x14ac:dyDescent="0.25">
      <c r="A404" s="412"/>
    </row>
    <row r="405" spans="1:2" x14ac:dyDescent="0.25">
      <c r="A405" s="412"/>
    </row>
    <row r="406" spans="1:2" x14ac:dyDescent="0.25">
      <c r="A406" s="412"/>
    </row>
    <row r="407" spans="1:2" x14ac:dyDescent="0.25">
      <c r="A407" s="412"/>
    </row>
    <row r="408" spans="1:2" x14ac:dyDescent="0.25">
      <c r="A408" s="413"/>
    </row>
    <row r="409" spans="1:2" x14ac:dyDescent="0.25">
      <c r="A409" s="412"/>
    </row>
    <row r="410" spans="1:2" x14ac:dyDescent="0.25">
      <c r="A410" s="412"/>
    </row>
    <row r="411" spans="1:2" x14ac:dyDescent="0.25">
      <c r="A411" s="412"/>
    </row>
    <row r="412" spans="1:2" x14ac:dyDescent="0.25">
      <c r="A412" s="413"/>
    </row>
    <row r="413" spans="1:2" x14ac:dyDescent="0.25">
      <c r="A413" s="412"/>
    </row>
    <row r="414" spans="1:2" x14ac:dyDescent="0.25">
      <c r="A414" s="412"/>
    </row>
    <row r="415" spans="1:2" x14ac:dyDescent="0.25">
      <c r="A415" s="412"/>
    </row>
    <row r="416" spans="1:2" x14ac:dyDescent="0.25">
      <c r="A416" s="412"/>
      <c r="B416" s="414"/>
    </row>
  </sheetData>
  <pageMargins left="0.51181102362204722" right="0.51181102362204722" top="0.55118110236220474" bottom="0.55118110236220474" header="0.31496062992125984" footer="0.31496062992125984"/>
  <pageSetup paperSize="9" scale="90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zoomScale="80" zoomScaleNormal="80" workbookViewId="0">
      <pane xSplit="2" ySplit="6" topLeftCell="C7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 x14ac:dyDescent="0.25"/>
  <cols>
    <col min="1" max="1" width="9.625" style="437" customWidth="1"/>
    <col min="2" max="2" width="12.5" style="436" bestFit="1" customWidth="1"/>
    <col min="3" max="3" width="13.375" style="437" bestFit="1" customWidth="1"/>
    <col min="4" max="4" width="18.125" style="437" customWidth="1"/>
    <col min="5" max="5" width="23.625" style="437" customWidth="1"/>
    <col min="6" max="6" width="22.125" style="437" customWidth="1"/>
    <col min="7" max="7" width="18.625" style="437" bestFit="1" customWidth="1"/>
    <col min="8" max="8" width="18.625" style="437" customWidth="1"/>
    <col min="9" max="9" width="16.5" style="437" customWidth="1"/>
    <col min="10" max="10" width="19.5" style="437" customWidth="1"/>
    <col min="11" max="11" width="21.125" style="437" customWidth="1"/>
    <col min="12" max="12" width="16.5" style="437" customWidth="1"/>
    <col min="13" max="13" width="23.875" style="437" bestFit="1" customWidth="1"/>
    <col min="14" max="14" width="28.125" style="437" customWidth="1"/>
    <col min="15" max="15" width="24" style="437" customWidth="1"/>
    <col min="16" max="16" width="23.125" style="311" bestFit="1" customWidth="1"/>
    <col min="17" max="17" width="21.375" style="438" bestFit="1" customWidth="1"/>
    <col min="18" max="18" width="21.375" style="455" bestFit="1" customWidth="1"/>
    <col min="19" max="19" width="24" style="439" bestFit="1" customWidth="1"/>
    <col min="20" max="20" width="20.625" style="25" bestFit="1" customWidth="1"/>
    <col min="21" max="21" width="10.625" bestFit="1" customWidth="1"/>
    <col min="22" max="22" width="8.625" bestFit="1" customWidth="1"/>
    <col min="23" max="24" width="9.625" bestFit="1" customWidth="1"/>
  </cols>
  <sheetData>
    <row r="1" spans="1:20" ht="23.25" x14ac:dyDescent="0.35">
      <c r="A1" s="497" t="s">
        <v>539</v>
      </c>
      <c r="R1" s="205"/>
    </row>
    <row r="2" spans="1:20" x14ac:dyDescent="0.25">
      <c r="A2" s="437" t="s">
        <v>403</v>
      </c>
      <c r="B2" s="440"/>
      <c r="P2" s="441"/>
      <c r="R2" s="205"/>
    </row>
    <row r="3" spans="1:20" x14ac:dyDescent="0.25">
      <c r="A3" s="437" t="s">
        <v>540</v>
      </c>
      <c r="B3" s="442"/>
      <c r="N3"/>
      <c r="P3" s="443"/>
      <c r="R3" s="205"/>
      <c r="S3" s="491"/>
    </row>
    <row r="4" spans="1:20" x14ac:dyDescent="0.25">
      <c r="A4" s="313" t="s">
        <v>532</v>
      </c>
      <c r="D4" s="12"/>
      <c r="R4" s="205"/>
    </row>
    <row r="5" spans="1:20" s="274" customFormat="1" ht="105" x14ac:dyDescent="0.2">
      <c r="A5" s="282" t="s">
        <v>404</v>
      </c>
      <c r="B5" s="283" t="s">
        <v>293</v>
      </c>
      <c r="C5" s="282" t="s">
        <v>541</v>
      </c>
      <c r="D5" s="444" t="s">
        <v>542</v>
      </c>
      <c r="E5" s="444" t="s">
        <v>543</v>
      </c>
      <c r="F5" s="444" t="s">
        <v>544</v>
      </c>
      <c r="G5" s="444" t="s">
        <v>545</v>
      </c>
      <c r="H5" s="444" t="s">
        <v>548</v>
      </c>
      <c r="I5" s="444" t="s">
        <v>546</v>
      </c>
      <c r="J5" s="444" t="s">
        <v>547</v>
      </c>
      <c r="K5" s="444" t="s">
        <v>549</v>
      </c>
      <c r="L5" s="444" t="s">
        <v>550</v>
      </c>
      <c r="M5" s="444" t="s">
        <v>551</v>
      </c>
      <c r="N5" s="445" t="s">
        <v>552</v>
      </c>
      <c r="O5" s="445" t="s">
        <v>400</v>
      </c>
      <c r="P5" s="446" t="s">
        <v>553</v>
      </c>
      <c r="Q5" s="447" t="s">
        <v>554</v>
      </c>
      <c r="R5" s="448" t="s">
        <v>555</v>
      </c>
      <c r="S5" s="460" t="s">
        <v>556</v>
      </c>
      <c r="T5" s="447" t="s">
        <v>557</v>
      </c>
    </row>
    <row r="6" spans="1:20" x14ac:dyDescent="0.25">
      <c r="A6" s="436"/>
      <c r="B6" s="436" t="s">
        <v>400</v>
      </c>
      <c r="C6" s="346">
        <f>SUM(C7:C299)</f>
        <v>5495408</v>
      </c>
      <c r="D6" s="472">
        <f>SUM(D7:D299)</f>
        <v>-60000000.000000007</v>
      </c>
      <c r="E6" s="472">
        <f t="shared" ref="E6:P6" si="0">SUM(E7:E299)</f>
        <v>-40000000.00000003</v>
      </c>
      <c r="F6" s="472">
        <f t="shared" si="0"/>
        <v>-71999999.999999985</v>
      </c>
      <c r="G6" s="472">
        <f t="shared" si="0"/>
        <v>-2000000.0000000019</v>
      </c>
      <c r="H6" s="472">
        <f t="shared" si="0"/>
        <v>-500000.00000000035</v>
      </c>
      <c r="I6" s="472">
        <f t="shared" si="0"/>
        <v>-2000000.0000000019</v>
      </c>
      <c r="J6" s="472">
        <f t="shared" si="0"/>
        <v>-1500000.0000000021</v>
      </c>
      <c r="K6" s="472">
        <f t="shared" si="0"/>
        <v>-3000000.0000000042</v>
      </c>
      <c r="L6" s="472">
        <f t="shared" si="0"/>
        <v>4999999.9999999953</v>
      </c>
      <c r="M6" s="472">
        <f t="shared" si="0"/>
        <v>-3000000.0000000009</v>
      </c>
      <c r="N6" s="472">
        <f t="shared" si="0"/>
        <v>-1999999.9999999988</v>
      </c>
      <c r="O6" s="472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-181000000</v>
      </c>
      <c r="P6" s="472">
        <f t="shared" si="0"/>
        <v>180999999.99999994</v>
      </c>
      <c r="Q6" s="450">
        <f>SUM(Q7:Q299)</f>
        <v>2269000015.0000019</v>
      </c>
      <c r="R6" s="205">
        <f>SUM(R7:R299)</f>
        <v>2450000014.999999</v>
      </c>
      <c r="S6" s="474">
        <f>SUM(S7:S299)</f>
        <v>-88099999.9884381</v>
      </c>
      <c r="T6" s="450">
        <f>Skattekompensation[[#This Row],[Skattekompensationen från åren 2010-2021 sammanlagt, €]]+Skattekompensation[[#This Row],[Återkrav av fördröjda skatteintäkter år 2021]]</f>
        <v>2361900015.0115609</v>
      </c>
    </row>
    <row r="7" spans="1:20" x14ac:dyDescent="0.25">
      <c r="A7" s="39">
        <v>5</v>
      </c>
      <c r="B7" s="13" t="s">
        <v>1</v>
      </c>
      <c r="C7" s="15">
        <v>9562</v>
      </c>
      <c r="D7" s="471">
        <v>-111926.35132484573</v>
      </c>
      <c r="E7" s="471">
        <v>-96073.144912223797</v>
      </c>
      <c r="F7" s="471">
        <v>-134311.62158981487</v>
      </c>
      <c r="G7" s="471">
        <v>-3730.8783774948579</v>
      </c>
      <c r="H7" s="471">
        <v>-273.24928791727609</v>
      </c>
      <c r="I7" s="471">
        <v>-3730.8783774948579</v>
      </c>
      <c r="J7" s="471">
        <v>-18.245635100868093</v>
      </c>
      <c r="K7" s="471">
        <v>-36.491270201736185</v>
      </c>
      <c r="L7" s="471">
        <v>11076.475345957719</v>
      </c>
      <c r="M7" s="471">
        <v>-10143.002886127006</v>
      </c>
      <c r="N7" s="471">
        <v>-6762.0019240846705</v>
      </c>
      <c r="O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-355929.39023934794</v>
      </c>
      <c r="P7" s="449">
        <f>Skattekompensation[[#This Row],[Sammanlagt]]*-1</f>
        <v>355929.39023934794</v>
      </c>
      <c r="Q7" s="450">
        <v>5575746.5141733009</v>
      </c>
      <c r="R7" s="451">
        <v>5931675.9044126486</v>
      </c>
      <c r="S7" s="474">
        <v>-109278.5555634348</v>
      </c>
      <c r="T7" s="475">
        <f>Skattekompensation[[#This Row],[Skattekompensationen från åren 2010-2021 sammanlagt, €]]+Skattekompensation[[#This Row],[Återkrav av fördröjda skatteintäkter år 2021]]</f>
        <v>5822397.3488492137</v>
      </c>
    </row>
    <row r="8" spans="1:20" x14ac:dyDescent="0.25">
      <c r="A8" s="39">
        <v>9</v>
      </c>
      <c r="B8" s="13" t="s">
        <v>2</v>
      </c>
      <c r="C8" s="15">
        <v>2519</v>
      </c>
      <c r="D8" s="471">
        <v>-33150.043510853022</v>
      </c>
      <c r="E8" s="471">
        <v>-23829.897844392348</v>
      </c>
      <c r="F8" s="471">
        <v>-39780.05221302362</v>
      </c>
      <c r="G8" s="471">
        <v>-1105.0014503617672</v>
      </c>
      <c r="H8" s="471">
        <v>-20.071377678283962</v>
      </c>
      <c r="I8" s="471">
        <v>-1105.0014503617672</v>
      </c>
      <c r="J8" s="471">
        <v>0</v>
      </c>
      <c r="K8" s="471">
        <v>0</v>
      </c>
      <c r="L8" s="471">
        <v>3115.064339644342</v>
      </c>
      <c r="M8" s="471">
        <v>-2908.7885346575808</v>
      </c>
      <c r="N8" s="471">
        <v>-1939.1923564383872</v>
      </c>
      <c r="O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-100722.98439812243</v>
      </c>
      <c r="P8" s="449">
        <f>Skattekompensation[[#This Row],[Sammanlagt]]*-1</f>
        <v>100722.98439812243</v>
      </c>
      <c r="Q8" s="450">
        <v>1454876.3154501617</v>
      </c>
      <c r="R8" s="451">
        <v>1555599.2998482841</v>
      </c>
      <c r="S8" s="474">
        <v>-29622.141092550664</v>
      </c>
      <c r="T8" s="475">
        <f>Skattekompensation[[#This Row],[Skattekompensationen från åren 2010-2021 sammanlagt, €]]+Skattekompensation[[#This Row],[Återkrav av fördröjda skatteintäkter år 2021]]</f>
        <v>1525977.1587557334</v>
      </c>
    </row>
    <row r="9" spans="1:20" x14ac:dyDescent="0.25">
      <c r="A9" s="39">
        <v>10</v>
      </c>
      <c r="B9" s="13" t="s">
        <v>3</v>
      </c>
      <c r="C9" s="15">
        <v>11468</v>
      </c>
      <c r="D9" s="471">
        <v>-149378.15104759485</v>
      </c>
      <c r="E9" s="471">
        <v>-113112.96689208796</v>
      </c>
      <c r="F9" s="471">
        <v>-179253.78125711382</v>
      </c>
      <c r="G9" s="471">
        <v>-4979.2717015864946</v>
      </c>
      <c r="H9" s="471">
        <v>-404.20422636702278</v>
      </c>
      <c r="I9" s="471">
        <v>-4979.2717015864946</v>
      </c>
      <c r="J9" s="471">
        <v>-86.194896855825107</v>
      </c>
      <c r="K9" s="471">
        <v>-172.38979371165021</v>
      </c>
      <c r="L9" s="471">
        <v>14203.75605971026</v>
      </c>
      <c r="M9" s="471">
        <v>-10655.273121834656</v>
      </c>
      <c r="N9" s="471">
        <v>-7103.5154145564384</v>
      </c>
      <c r="O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-455921.26399358484</v>
      </c>
      <c r="P9" s="449">
        <f>Skattekompensation[[#This Row],[Sammanlagt]]*-1</f>
        <v>455921.26399358484</v>
      </c>
      <c r="Q9" s="450">
        <v>6731746.5312902248</v>
      </c>
      <c r="R9" s="451">
        <v>7187667.7952838093</v>
      </c>
      <c r="S9" s="474">
        <v>-130795.29326123811</v>
      </c>
      <c r="T9" s="475">
        <f>Skattekompensation[[#This Row],[Skattekompensationen från åren 2010-2021 sammanlagt, €]]+Skattekompensation[[#This Row],[Återkrav av fördröjda skatteintäkter år 2021]]</f>
        <v>7056872.5020225709</v>
      </c>
    </row>
    <row r="10" spans="1:20" x14ac:dyDescent="0.25">
      <c r="A10" s="39">
        <v>16</v>
      </c>
      <c r="B10" s="13" t="s">
        <v>4</v>
      </c>
      <c r="C10" s="15">
        <v>8083</v>
      </c>
      <c r="D10" s="471">
        <v>-85117.909723421355</v>
      </c>
      <c r="E10" s="471">
        <v>-70977.536360576356</v>
      </c>
      <c r="F10" s="471">
        <v>-102141.49166810562</v>
      </c>
      <c r="G10" s="471">
        <v>-2837.2636574473786</v>
      </c>
      <c r="H10" s="471">
        <v>-646.4004529867691</v>
      </c>
      <c r="I10" s="471">
        <v>-2837.2636574473786</v>
      </c>
      <c r="J10" s="471">
        <v>-228.95002887761373</v>
      </c>
      <c r="K10" s="471">
        <v>-457.90005775522746</v>
      </c>
      <c r="L10" s="471">
        <v>10329.832772053876</v>
      </c>
      <c r="M10" s="471">
        <v>-9323.714409509108</v>
      </c>
      <c r="N10" s="471">
        <v>-6215.809606339405</v>
      </c>
      <c r="O1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-270454.40685041237</v>
      </c>
      <c r="P10" s="449">
        <f>Skattekompensation[[#This Row],[Sammanlagt]]*-1</f>
        <v>270454.40685041237</v>
      </c>
      <c r="Q10" s="450">
        <v>3888867.1552467523</v>
      </c>
      <c r="R10" s="451">
        <v>4159321.5620971648</v>
      </c>
      <c r="S10" s="474">
        <v>-114958.89511806794</v>
      </c>
      <c r="T10" s="475">
        <f>Skattekompensation[[#This Row],[Skattekompensationen från åren 2010-2021 sammanlagt, €]]+Skattekompensation[[#This Row],[Återkrav av fördröjda skatteintäkter år 2021]]</f>
        <v>4044362.6669790968</v>
      </c>
    </row>
    <row r="11" spans="1:20" x14ac:dyDescent="0.25">
      <c r="A11" s="39">
        <v>18</v>
      </c>
      <c r="B11" s="13" t="s">
        <v>5</v>
      </c>
      <c r="C11" s="15">
        <v>4943</v>
      </c>
      <c r="D11" s="471">
        <v>-54874.534448835147</v>
      </c>
      <c r="E11" s="471">
        <v>-34408.74430996587</v>
      </c>
      <c r="F11" s="471">
        <v>-65849.441338602177</v>
      </c>
      <c r="G11" s="471">
        <v>-1829.151148294505</v>
      </c>
      <c r="H11" s="471">
        <v>-471.5439453203162</v>
      </c>
      <c r="I11" s="471">
        <v>-1829.151148294505</v>
      </c>
      <c r="J11" s="471">
        <v>-114.58110805737851</v>
      </c>
      <c r="K11" s="471">
        <v>-229.16221611475703</v>
      </c>
      <c r="L11" s="471">
        <v>7634.3453540529554</v>
      </c>
      <c r="M11" s="471">
        <v>-4636.7810464278655</v>
      </c>
      <c r="N11" s="471">
        <v>-3091.1873642852438</v>
      </c>
      <c r="O1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-159699.93272014483</v>
      </c>
      <c r="P11" s="449">
        <f>Skattekompensation[[#This Row],[Sammanlagt]]*-1</f>
        <v>159699.93272014483</v>
      </c>
      <c r="Q11" s="450">
        <v>2123394.1241083536</v>
      </c>
      <c r="R11" s="451">
        <v>2283094.0568284984</v>
      </c>
      <c r="S11" s="474">
        <v>-76363.405983005767</v>
      </c>
      <c r="T11" s="475">
        <f>Skattekompensation[[#This Row],[Skattekompensationen från åren 2010-2021 sammanlagt, €]]+Skattekompensation[[#This Row],[Återkrav av fördröjda skatteintäkter år 2021]]</f>
        <v>2206730.6508454927</v>
      </c>
    </row>
    <row r="12" spans="1:20" x14ac:dyDescent="0.25">
      <c r="A12" s="39">
        <v>19</v>
      </c>
      <c r="B12" s="13" t="s">
        <v>6</v>
      </c>
      <c r="C12" s="15">
        <v>3941</v>
      </c>
      <c r="D12" s="471">
        <v>-50097.724220280266</v>
      </c>
      <c r="E12" s="471">
        <v>-26492.48581771</v>
      </c>
      <c r="F12" s="471">
        <v>-60117.269064336317</v>
      </c>
      <c r="G12" s="471">
        <v>-1669.9241406760088</v>
      </c>
      <c r="H12" s="471">
        <v>-332.89089337141752</v>
      </c>
      <c r="I12" s="471">
        <v>-1669.9241406760088</v>
      </c>
      <c r="J12" s="471">
        <v>-45.832443222951404</v>
      </c>
      <c r="K12" s="471">
        <v>-91.664886445902809</v>
      </c>
      <c r="L12" s="471">
        <v>5040.1427832036497</v>
      </c>
      <c r="M12" s="471">
        <v>-3473.2562763431338</v>
      </c>
      <c r="N12" s="471">
        <v>-2315.504184228756</v>
      </c>
      <c r="O1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-141266.33328408713</v>
      </c>
      <c r="P12" s="449">
        <f>Skattekompensation[[#This Row],[Sammanlagt]]*-1</f>
        <v>141266.33328408713</v>
      </c>
      <c r="Q12" s="450">
        <v>1751776.5695093165</v>
      </c>
      <c r="R12" s="451">
        <v>1893042.9027934037</v>
      </c>
      <c r="S12" s="474">
        <v>-56197.074216914254</v>
      </c>
      <c r="T12" s="475">
        <f>Skattekompensation[[#This Row],[Skattekompensationen från åren 2010-2021 sammanlagt, €]]+Skattekompensation[[#This Row],[Återkrav av fördröjda skatteintäkter år 2021]]</f>
        <v>1836845.8285764894</v>
      </c>
    </row>
    <row r="13" spans="1:20" x14ac:dyDescent="0.25">
      <c r="A13" s="39">
        <v>20</v>
      </c>
      <c r="B13" s="13" t="s">
        <v>7</v>
      </c>
      <c r="C13" s="15">
        <v>16475</v>
      </c>
      <c r="D13" s="471">
        <v>-183774.97080433552</v>
      </c>
      <c r="E13" s="471">
        <v>-131266.80626786459</v>
      </c>
      <c r="F13" s="471">
        <v>-220529.96496520261</v>
      </c>
      <c r="G13" s="471">
        <v>-6125.8323601445172</v>
      </c>
      <c r="H13" s="471">
        <v>-1463.8728921207162</v>
      </c>
      <c r="I13" s="471">
        <v>-6125.8323601445172</v>
      </c>
      <c r="J13" s="471">
        <v>-1746.0628678708836</v>
      </c>
      <c r="K13" s="471">
        <v>-3492.1257357417671</v>
      </c>
      <c r="L13" s="471">
        <v>17345.696422392641</v>
      </c>
      <c r="M13" s="471">
        <v>-9211.2460943242095</v>
      </c>
      <c r="N13" s="471">
        <v>-6140.8307295494733</v>
      </c>
      <c r="O1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-552531.84865490615</v>
      </c>
      <c r="P13" s="449">
        <f>Skattekompensation[[#This Row],[Sammanlagt]]*-1</f>
        <v>552531.84865490615</v>
      </c>
      <c r="Q13" s="450">
        <v>7323814.469585577</v>
      </c>
      <c r="R13" s="451">
        <v>7876346.3182404833</v>
      </c>
      <c r="S13" s="474">
        <v>-241928.13339552007</v>
      </c>
      <c r="T13" s="475">
        <f>Skattekompensation[[#This Row],[Skattekompensationen från åren 2010-2021 sammanlagt, €]]+Skattekompensation[[#This Row],[Återkrav av fördröjda skatteintäkter år 2021]]</f>
        <v>7634418.1848449633</v>
      </c>
    </row>
    <row r="14" spans="1:20" x14ac:dyDescent="0.25">
      <c r="A14" s="39">
        <v>46</v>
      </c>
      <c r="B14" s="13" t="s">
        <v>8</v>
      </c>
      <c r="C14" s="15">
        <v>1361</v>
      </c>
      <c r="D14" s="471">
        <v>-15144.355075770507</v>
      </c>
      <c r="E14" s="471">
        <v>-15631.962244105231</v>
      </c>
      <c r="F14" s="471">
        <v>-18173.226090924611</v>
      </c>
      <c r="G14" s="471">
        <v>-504.81183585901692</v>
      </c>
      <c r="H14" s="471">
        <v>-39.507841673111642</v>
      </c>
      <c r="I14" s="471">
        <v>-504.81183585901692</v>
      </c>
      <c r="J14" s="471">
        <v>0</v>
      </c>
      <c r="K14" s="471">
        <v>0</v>
      </c>
      <c r="L14" s="471">
        <v>2549.0019866489693</v>
      </c>
      <c r="M14" s="471">
        <v>-2286.4663348793092</v>
      </c>
      <c r="N14" s="471">
        <v>-1524.3108899195395</v>
      </c>
      <c r="O1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-51260.450162341367</v>
      </c>
      <c r="P14" s="449">
        <f>Skattekompensation[[#This Row],[Sammanlagt]]*-1</f>
        <v>51260.450162341367</v>
      </c>
      <c r="Q14" s="450">
        <v>853013.08116295689</v>
      </c>
      <c r="R14" s="451">
        <v>904273.53132529825</v>
      </c>
      <c r="S14" s="474">
        <v>-17698.432270712707</v>
      </c>
      <c r="T14" s="475">
        <f>Skattekompensation[[#This Row],[Skattekompensationen från åren 2010-2021 sammanlagt, €]]+Skattekompensation[[#This Row],[Återkrav av fördröjda skatteintäkter år 2021]]</f>
        <v>886575.09905458556</v>
      </c>
    </row>
    <row r="15" spans="1:20" x14ac:dyDescent="0.25">
      <c r="A15" s="39">
        <v>47</v>
      </c>
      <c r="B15" s="13" t="s">
        <v>295</v>
      </c>
      <c r="C15" s="15">
        <v>1838</v>
      </c>
      <c r="D15" s="471">
        <v>-23772.078919535594</v>
      </c>
      <c r="E15" s="471">
        <v>-18610.509825094425</v>
      </c>
      <c r="F15" s="471">
        <v>-28526.494703442713</v>
      </c>
      <c r="G15" s="471">
        <v>-792.40263065118643</v>
      </c>
      <c r="H15" s="471">
        <v>-63.919147068524438</v>
      </c>
      <c r="I15" s="471">
        <v>-792.40263065118643</v>
      </c>
      <c r="J15" s="471">
        <v>0</v>
      </c>
      <c r="K15" s="471">
        <v>0</v>
      </c>
      <c r="L15" s="471">
        <v>760.08058542286267</v>
      </c>
      <c r="M15" s="471">
        <v>-1526.8041805219032</v>
      </c>
      <c r="N15" s="471">
        <v>-1017.8694536812689</v>
      </c>
      <c r="O1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-74342.400905223913</v>
      </c>
      <c r="P15" s="449">
        <f>Skattekompensation[[#This Row],[Sammanlagt]]*-1</f>
        <v>74342.400905223913</v>
      </c>
      <c r="Q15" s="450">
        <v>1076741.696331525</v>
      </c>
      <c r="R15" s="451">
        <v>1151084.0972367488</v>
      </c>
      <c r="S15" s="474">
        <v>-24364.550861164822</v>
      </c>
      <c r="T15" s="475">
        <f>Skattekompensation[[#This Row],[Skattekompensationen från åren 2010-2021 sammanlagt, €]]+Skattekompensation[[#This Row],[Återkrav av fördröjda skatteintäkter år 2021]]</f>
        <v>1126719.5463755839</v>
      </c>
    </row>
    <row r="16" spans="1:20" x14ac:dyDescent="0.25">
      <c r="A16" s="39">
        <v>49</v>
      </c>
      <c r="B16" s="13" t="s">
        <v>296</v>
      </c>
      <c r="C16" s="15">
        <v>289731</v>
      </c>
      <c r="D16" s="471">
        <v>-2562625.2562913252</v>
      </c>
      <c r="E16" s="471">
        <v>-1365827.5574356131</v>
      </c>
      <c r="F16" s="471">
        <v>-3075150.3075495898</v>
      </c>
      <c r="G16" s="471">
        <v>-85420.841876377497</v>
      </c>
      <c r="H16" s="471">
        <v>-63372.593065666842</v>
      </c>
      <c r="I16" s="471">
        <v>-85420.841876377497</v>
      </c>
      <c r="J16" s="471">
        <v>-233941.58065921551</v>
      </c>
      <c r="K16" s="471">
        <v>-467883.16131843103</v>
      </c>
      <c r="L16" s="471">
        <v>161184.28373688311</v>
      </c>
      <c r="M16" s="471">
        <v>-91268.45043179013</v>
      </c>
      <c r="N16" s="471">
        <v>-60845.633621193418</v>
      </c>
      <c r="O1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-7930571.9403886963</v>
      </c>
      <c r="P16" s="449">
        <f>Skattekompensation[[#This Row],[Sammanlagt]]*-1</f>
        <v>7930571.9403886963</v>
      </c>
      <c r="Q16" s="450">
        <v>78185695.324851319</v>
      </c>
      <c r="R16" s="451">
        <v>86116267.265240014</v>
      </c>
      <c r="S16" s="474">
        <v>-5947233.237220414</v>
      </c>
      <c r="T16" s="475">
        <f>Skattekompensation[[#This Row],[Skattekompensationen från åren 2010-2021 sammanlagt, €]]+Skattekompensation[[#This Row],[Återkrav av fördröjda skatteintäkter år 2021]]</f>
        <v>80169034.028019607</v>
      </c>
    </row>
    <row r="17" spans="1:20" x14ac:dyDescent="0.25">
      <c r="A17" s="39">
        <v>50</v>
      </c>
      <c r="B17" s="13" t="s">
        <v>9</v>
      </c>
      <c r="C17" s="15">
        <v>11632</v>
      </c>
      <c r="D17" s="471">
        <v>-125585.21718959829</v>
      </c>
      <c r="E17" s="471">
        <v>-89924.91555064109</v>
      </c>
      <c r="F17" s="471">
        <v>-150702.26062751794</v>
      </c>
      <c r="G17" s="471">
        <v>-4186.1739063199429</v>
      </c>
      <c r="H17" s="471">
        <v>-601.77204883088768</v>
      </c>
      <c r="I17" s="471">
        <v>-4186.1739063199429</v>
      </c>
      <c r="J17" s="471">
        <v>-169.63629421569775</v>
      </c>
      <c r="K17" s="471">
        <v>-339.27258843139549</v>
      </c>
      <c r="L17" s="471">
        <v>11207.967954540518</v>
      </c>
      <c r="M17" s="471">
        <v>-9990.6523698767433</v>
      </c>
      <c r="N17" s="471">
        <v>-6660.4349132511616</v>
      </c>
      <c r="O1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-381138.54144046252</v>
      </c>
      <c r="P17" s="449">
        <f>Skattekompensation[[#This Row],[Sammanlagt]]*-1</f>
        <v>381138.54144046252</v>
      </c>
      <c r="Q17" s="450">
        <v>5552837.3952102363</v>
      </c>
      <c r="R17" s="451">
        <v>5933975.936650699</v>
      </c>
      <c r="S17" s="474">
        <v>-173103.06009383901</v>
      </c>
      <c r="T17" s="475">
        <f>Skattekompensation[[#This Row],[Skattekompensationen från åren 2010-2021 sammanlagt, €]]+Skattekompensation[[#This Row],[Återkrav av fördröjda skatteintäkter år 2021]]</f>
        <v>5760872.8765568603</v>
      </c>
    </row>
    <row r="18" spans="1:20" x14ac:dyDescent="0.25">
      <c r="A18" s="39">
        <v>51</v>
      </c>
      <c r="B18" s="13" t="s">
        <v>297</v>
      </c>
      <c r="C18" s="15">
        <v>9402</v>
      </c>
      <c r="D18" s="471">
        <v>-106709.88677131147</v>
      </c>
      <c r="E18" s="471">
        <v>-59947.63455491425</v>
      </c>
      <c r="F18" s="471">
        <v>-128051.86412557376</v>
      </c>
      <c r="G18" s="471">
        <v>-3556.9962257103825</v>
      </c>
      <c r="H18" s="471">
        <v>-365.33522821061132</v>
      </c>
      <c r="I18" s="471">
        <v>-3556.9962257103825</v>
      </c>
      <c r="J18" s="471">
        <v>-248.70318027958129</v>
      </c>
      <c r="K18" s="471">
        <v>-497.40636055916258</v>
      </c>
      <c r="L18" s="471">
        <v>12480.1367309898</v>
      </c>
      <c r="M18" s="471">
        <v>-5779.2156104772876</v>
      </c>
      <c r="N18" s="471">
        <v>-3852.8104069848582</v>
      </c>
      <c r="O1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-300086.711958742</v>
      </c>
      <c r="P18" s="449">
        <f>Skattekompensation[[#This Row],[Sammanlagt]]*-1</f>
        <v>300086.711958742</v>
      </c>
      <c r="Q18" s="450">
        <v>4895561.5507298158</v>
      </c>
      <c r="R18" s="451">
        <v>5195648.2626885576</v>
      </c>
      <c r="S18" s="474">
        <v>-201192.53104191006</v>
      </c>
      <c r="T18" s="475">
        <f>Skattekompensation[[#This Row],[Skattekompensationen från åren 2010-2021 sammanlagt, €]]+Skattekompensation[[#This Row],[Återkrav av fördröjda skatteintäkter år 2021]]</f>
        <v>4994455.7316466477</v>
      </c>
    </row>
    <row r="19" spans="1:20" x14ac:dyDescent="0.25">
      <c r="A19" s="39">
        <v>52</v>
      </c>
      <c r="B19" s="13" t="s">
        <v>10</v>
      </c>
      <c r="C19" s="15">
        <v>2425</v>
      </c>
      <c r="D19" s="471">
        <v>-31137.855220978985</v>
      </c>
      <c r="E19" s="471">
        <v>-24770.302383706829</v>
      </c>
      <c r="F19" s="471">
        <v>-37365.426265174778</v>
      </c>
      <c r="G19" s="471">
        <v>-1037.9285073659662</v>
      </c>
      <c r="H19" s="471">
        <v>-64.912248677850641</v>
      </c>
      <c r="I19" s="471">
        <v>-1037.9285073659662</v>
      </c>
      <c r="J19" s="471">
        <v>0</v>
      </c>
      <c r="K19" s="471">
        <v>0</v>
      </c>
      <c r="L19" s="471">
        <v>3128.8355250026752</v>
      </c>
      <c r="M19" s="471">
        <v>-3583.2536228759163</v>
      </c>
      <c r="N19" s="471">
        <v>-2388.8357485839438</v>
      </c>
      <c r="O1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-98257.606979727556</v>
      </c>
      <c r="P19" s="449">
        <f>Skattekompensation[[#This Row],[Sammanlagt]]*-1</f>
        <v>98257.606979727556</v>
      </c>
      <c r="Q19" s="450">
        <v>1516779.0325738483</v>
      </c>
      <c r="R19" s="451">
        <v>1615036.6395535758</v>
      </c>
      <c r="S19" s="474">
        <v>-30214.770605432113</v>
      </c>
      <c r="T19" s="475">
        <f>Skattekompensation[[#This Row],[Skattekompensationen från åren 2010-2021 sammanlagt, €]]+Skattekompensation[[#This Row],[Återkrav av fördröjda skatteintäkter år 2021]]</f>
        <v>1584821.8689481437</v>
      </c>
    </row>
    <row r="20" spans="1:20" x14ac:dyDescent="0.25">
      <c r="A20" s="39">
        <v>61</v>
      </c>
      <c r="B20" s="13" t="s">
        <v>11</v>
      </c>
      <c r="C20" s="15">
        <v>16901</v>
      </c>
      <c r="D20" s="471">
        <v>-186865.75323980482</v>
      </c>
      <c r="E20" s="471">
        <v>-148970.14747357837</v>
      </c>
      <c r="F20" s="471">
        <v>-224238.90388776577</v>
      </c>
      <c r="G20" s="471">
        <v>-6228.8584413268272</v>
      </c>
      <c r="H20" s="471">
        <v>-699.51705133474547</v>
      </c>
      <c r="I20" s="471">
        <v>-6228.8584413268272</v>
      </c>
      <c r="J20" s="471">
        <v>-924.39123132130317</v>
      </c>
      <c r="K20" s="471">
        <v>-1848.7824626426063</v>
      </c>
      <c r="L20" s="471">
        <v>16403.925036596924</v>
      </c>
      <c r="M20" s="471">
        <v>-8469.0949162669713</v>
      </c>
      <c r="N20" s="471">
        <v>-5646.0632775113145</v>
      </c>
      <c r="O2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-573716.44538628263</v>
      </c>
      <c r="P20" s="449">
        <f>Skattekompensation[[#This Row],[Sammanlagt]]*-1</f>
        <v>573716.44538628263</v>
      </c>
      <c r="Q20" s="450">
        <v>8182783.822788734</v>
      </c>
      <c r="R20" s="451">
        <v>8756500.2681750171</v>
      </c>
      <c r="S20" s="474">
        <v>-235827.38250876212</v>
      </c>
      <c r="T20" s="475">
        <f>Skattekompensation[[#This Row],[Skattekompensationen från åren 2010-2021 sammanlagt, €]]+Skattekompensation[[#This Row],[Återkrav av fördröjda skatteintäkter år 2021]]</f>
        <v>8520672.8856662549</v>
      </c>
    </row>
    <row r="21" spans="1:20" x14ac:dyDescent="0.25">
      <c r="A21" s="39">
        <v>69</v>
      </c>
      <c r="B21" s="13" t="s">
        <v>12</v>
      </c>
      <c r="C21" s="15">
        <v>7010</v>
      </c>
      <c r="D21" s="471">
        <v>-82080.607226709224</v>
      </c>
      <c r="E21" s="471">
        <v>-66730.700267637891</v>
      </c>
      <c r="F21" s="471">
        <v>-98496.72867205106</v>
      </c>
      <c r="G21" s="471">
        <v>-2736.0202408903074</v>
      </c>
      <c r="H21" s="471">
        <v>-128.59120515722745</v>
      </c>
      <c r="I21" s="471">
        <v>-2736.0202408903074</v>
      </c>
      <c r="J21" s="471">
        <v>-11.102820548195593</v>
      </c>
      <c r="K21" s="471">
        <v>-22.205641096391187</v>
      </c>
      <c r="L21" s="471">
        <v>9569.7521866310126</v>
      </c>
      <c r="M21" s="471">
        <v>-6609.3371195242771</v>
      </c>
      <c r="N21" s="471">
        <v>-4406.2247463495169</v>
      </c>
      <c r="O2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-254387.78599422338</v>
      </c>
      <c r="P21" s="449">
        <f>Skattekompensation[[#This Row],[Sammanlagt]]*-1</f>
        <v>254387.78599422338</v>
      </c>
      <c r="Q21" s="450">
        <v>3732889.7011108021</v>
      </c>
      <c r="R21" s="451">
        <v>3987277.4871050254</v>
      </c>
      <c r="S21" s="474">
        <v>-89627.235043268112</v>
      </c>
      <c r="T21" s="475">
        <f>Skattekompensation[[#This Row],[Skattekompensationen från åren 2010-2021 sammanlagt, €]]+Skattekompensation[[#This Row],[Återkrav av fördröjda skatteintäkter år 2021]]</f>
        <v>3897650.2520617573</v>
      </c>
    </row>
    <row r="22" spans="1:20" x14ac:dyDescent="0.25">
      <c r="A22" s="39">
        <v>71</v>
      </c>
      <c r="B22" s="13" t="s">
        <v>13</v>
      </c>
      <c r="C22" s="15">
        <v>6758</v>
      </c>
      <c r="D22" s="471">
        <v>-79929.9528861953</v>
      </c>
      <c r="E22" s="471">
        <v>-61581.67739647827</v>
      </c>
      <c r="F22" s="471">
        <v>-95915.943463434363</v>
      </c>
      <c r="G22" s="471">
        <v>-2664.3317628731766</v>
      </c>
      <c r="H22" s="471">
        <v>-116.26575394922868</v>
      </c>
      <c r="I22" s="471">
        <v>-2664.3317628731766</v>
      </c>
      <c r="J22" s="471">
        <v>-4.3424364810720544</v>
      </c>
      <c r="K22" s="471">
        <v>-8.6848729621441088</v>
      </c>
      <c r="L22" s="471">
        <v>8927.7261982719301</v>
      </c>
      <c r="M22" s="471">
        <v>-6900.1327643584727</v>
      </c>
      <c r="N22" s="471">
        <v>-4600.0885095723161</v>
      </c>
      <c r="O2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-245458.02541090563</v>
      </c>
      <c r="P22" s="449">
        <f>Skattekompensation[[#This Row],[Sammanlagt]]*-1</f>
        <v>245458.02541090563</v>
      </c>
      <c r="Q22" s="450">
        <v>3668630.4714965769</v>
      </c>
      <c r="R22" s="451">
        <v>3914088.4969074824</v>
      </c>
      <c r="S22" s="474">
        <v>-78655.651179516732</v>
      </c>
      <c r="T22" s="475">
        <f>Skattekompensation[[#This Row],[Skattekompensationen från åren 2010-2021 sammanlagt, €]]+Skattekompensation[[#This Row],[Återkrav av fördröjda skatteintäkter år 2021]]</f>
        <v>3835432.8457279657</v>
      </c>
    </row>
    <row r="23" spans="1:20" x14ac:dyDescent="0.25">
      <c r="A23" s="39">
        <v>72</v>
      </c>
      <c r="B23" s="13" t="s">
        <v>298</v>
      </c>
      <c r="C23" s="15">
        <v>959</v>
      </c>
      <c r="D23" s="471">
        <v>-9285.5942201084035</v>
      </c>
      <c r="E23" s="471">
        <v>-8222.0606653713858</v>
      </c>
      <c r="F23" s="471">
        <v>-11142.713064130085</v>
      </c>
      <c r="G23" s="471">
        <v>-309.51980733694683</v>
      </c>
      <c r="H23" s="471">
        <v>-55.796447835987053</v>
      </c>
      <c r="I23" s="471">
        <v>-309.51980733694683</v>
      </c>
      <c r="J23" s="471">
        <v>-36.417251398081547</v>
      </c>
      <c r="K23" s="471">
        <v>-72.834502796163093</v>
      </c>
      <c r="L23" s="471">
        <v>1730.3938634531887</v>
      </c>
      <c r="M23" s="471">
        <v>-1155.9657028477734</v>
      </c>
      <c r="N23" s="471">
        <v>-770.64380189851556</v>
      </c>
      <c r="O2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-29630.671407607097</v>
      </c>
      <c r="P23" s="449">
        <f>Skattekompensation[[#This Row],[Sammanlagt]]*-1</f>
        <v>29630.671407607097</v>
      </c>
      <c r="Q23" s="450">
        <v>464531.77322109591</v>
      </c>
      <c r="R23" s="451">
        <v>494162.444628703</v>
      </c>
      <c r="S23" s="474">
        <v>-14641.0724117912</v>
      </c>
      <c r="T23" s="475">
        <f>Skattekompensation[[#This Row],[Skattekompensationen från åren 2010-2021 sammanlagt, €]]+Skattekompensation[[#This Row],[Återkrav av fördröjda skatteintäkter år 2021]]</f>
        <v>479521.37221691181</v>
      </c>
    </row>
    <row r="24" spans="1:20" x14ac:dyDescent="0.25">
      <c r="A24" s="39">
        <v>74</v>
      </c>
      <c r="B24" s="13" t="s">
        <v>14</v>
      </c>
      <c r="C24" s="15">
        <v>1127</v>
      </c>
      <c r="D24" s="471">
        <v>-15514.239338388026</v>
      </c>
      <c r="E24" s="471">
        <v>-14390.479433552022</v>
      </c>
      <c r="F24" s="471">
        <v>-18617.087206065633</v>
      </c>
      <c r="G24" s="471">
        <v>-517.14131127960093</v>
      </c>
      <c r="H24" s="471">
        <v>-20.731855745706621</v>
      </c>
      <c r="I24" s="471">
        <v>-517.14131127960093</v>
      </c>
      <c r="J24" s="471">
        <v>0</v>
      </c>
      <c r="K24" s="471">
        <v>0</v>
      </c>
      <c r="L24" s="471">
        <v>1373.2315077080211</v>
      </c>
      <c r="M24" s="471">
        <v>-1979.0864308815435</v>
      </c>
      <c r="N24" s="471">
        <v>-1319.390953921029</v>
      </c>
      <c r="O2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-51502.066333405135</v>
      </c>
      <c r="P24" s="449">
        <f>Skattekompensation[[#This Row],[Sammanlagt]]*-1</f>
        <v>51502.066333405135</v>
      </c>
      <c r="Q24" s="450">
        <v>740027.96346781845</v>
      </c>
      <c r="R24" s="451">
        <v>791530.02980122354</v>
      </c>
      <c r="S24" s="474">
        <v>-14500.64181303095</v>
      </c>
      <c r="T24" s="475">
        <f>Skattekompensation[[#This Row],[Skattekompensationen från åren 2010-2021 sammanlagt, €]]+Skattekompensation[[#This Row],[Återkrav av fördröjda skatteintäkter år 2021]]</f>
        <v>777029.38798819261</v>
      </c>
    </row>
    <row r="25" spans="1:20" x14ac:dyDescent="0.25">
      <c r="A25" s="39">
        <v>75</v>
      </c>
      <c r="B25" s="13" t="s">
        <v>299</v>
      </c>
      <c r="C25" s="15">
        <v>20111</v>
      </c>
      <c r="D25" s="471">
        <v>-205746.76730011855</v>
      </c>
      <c r="E25" s="471">
        <v>-160979.39550364861</v>
      </c>
      <c r="F25" s="471">
        <v>-246896.12076014225</v>
      </c>
      <c r="G25" s="471">
        <v>-6858.2255766706185</v>
      </c>
      <c r="H25" s="471">
        <v>-950.59436336550311</v>
      </c>
      <c r="I25" s="471">
        <v>-6858.2255766706185</v>
      </c>
      <c r="J25" s="471">
        <v>-447.7693508283628</v>
      </c>
      <c r="K25" s="471">
        <v>-895.53870165672561</v>
      </c>
      <c r="L25" s="471">
        <v>19110.185075402347</v>
      </c>
      <c r="M25" s="471">
        <v>-10585.81920477643</v>
      </c>
      <c r="N25" s="471">
        <v>-7057.2128031842858</v>
      </c>
      <c r="O2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-628165.48406565958</v>
      </c>
      <c r="P25" s="449">
        <f>Skattekompensation[[#This Row],[Sammanlagt]]*-1</f>
        <v>628165.48406565958</v>
      </c>
      <c r="Q25" s="450">
        <v>8734460.9669895358</v>
      </c>
      <c r="R25" s="451">
        <v>9362626.4510551952</v>
      </c>
      <c r="S25" s="474">
        <v>-322312.99139151967</v>
      </c>
      <c r="T25" s="475">
        <f>Skattekompensation[[#This Row],[Skattekompensationen från åren 2010-2021 sammanlagt, €]]+Skattekompensation[[#This Row],[Återkrav av fördröjda skatteintäkter år 2021]]</f>
        <v>9040313.4596636761</v>
      </c>
    </row>
    <row r="26" spans="1:20" x14ac:dyDescent="0.25">
      <c r="A26" s="39">
        <v>77</v>
      </c>
      <c r="B26" s="13" t="s">
        <v>15</v>
      </c>
      <c r="C26" s="15">
        <v>4875</v>
      </c>
      <c r="D26" s="471">
        <v>-55363.37241623638</v>
      </c>
      <c r="E26" s="471">
        <v>-52445.508764188671</v>
      </c>
      <c r="F26" s="471">
        <v>-66436.046899483656</v>
      </c>
      <c r="G26" s="471">
        <v>-1845.4457472078793</v>
      </c>
      <c r="H26" s="471">
        <v>-108.43245009291272</v>
      </c>
      <c r="I26" s="471">
        <v>-1845.4457472078793</v>
      </c>
      <c r="J26" s="471">
        <v>-1.0856091202680136</v>
      </c>
      <c r="K26" s="471">
        <v>-2.1712182405360272</v>
      </c>
      <c r="L26" s="471">
        <v>7186.1154822284852</v>
      </c>
      <c r="M26" s="471">
        <v>-6065.6679737154818</v>
      </c>
      <c r="N26" s="471">
        <v>-4043.7786491436545</v>
      </c>
      <c r="O2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-180970.83999240884</v>
      </c>
      <c r="P26" s="449">
        <f>Skattekompensation[[#This Row],[Sammanlagt]]*-1</f>
        <v>180970.83999240884</v>
      </c>
      <c r="Q26" s="450">
        <v>2937638.5837878538</v>
      </c>
      <c r="R26" s="451">
        <v>3118609.4237802625</v>
      </c>
      <c r="S26" s="474">
        <v>-57962.662140028304</v>
      </c>
      <c r="T26" s="475">
        <f>Skattekompensation[[#This Row],[Skattekompensationen från åren 2010-2021 sammanlagt, €]]+Skattekompensation[[#This Row],[Återkrav av fördröjda skatteintäkter år 2021]]</f>
        <v>3060646.7616402344</v>
      </c>
    </row>
    <row r="27" spans="1:20" x14ac:dyDescent="0.25">
      <c r="A27" s="39">
        <v>78</v>
      </c>
      <c r="B27" s="13" t="s">
        <v>300</v>
      </c>
      <c r="C27" s="15">
        <v>8199</v>
      </c>
      <c r="D27" s="471">
        <v>-77558.218296760577</v>
      </c>
      <c r="E27" s="471">
        <v>-62497.410023547753</v>
      </c>
      <c r="F27" s="471">
        <v>-93069.861956112683</v>
      </c>
      <c r="G27" s="471">
        <v>-2585.2739432253525</v>
      </c>
      <c r="H27" s="471">
        <v>-456.78751359520123</v>
      </c>
      <c r="I27" s="471">
        <v>-2585.2739432253525</v>
      </c>
      <c r="J27" s="471">
        <v>-200.70198610954901</v>
      </c>
      <c r="K27" s="471">
        <v>-401.40397221909802</v>
      </c>
      <c r="L27" s="471">
        <v>7085.6080407019381</v>
      </c>
      <c r="M27" s="471">
        <v>-3129.0011042056121</v>
      </c>
      <c r="N27" s="471">
        <v>-2086.0007361370749</v>
      </c>
      <c r="O2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-237484.32543443629</v>
      </c>
      <c r="P27" s="449">
        <f>Skattekompensation[[#This Row],[Sammanlagt]]*-1</f>
        <v>237484.32543443629</v>
      </c>
      <c r="Q27" s="450">
        <v>3399783.1040184777</v>
      </c>
      <c r="R27" s="451">
        <v>3637267.4294529138</v>
      </c>
      <c r="S27" s="474">
        <v>-147619.90375457751</v>
      </c>
      <c r="T27" s="475">
        <f>Skattekompensation[[#This Row],[Skattekompensationen från åren 2010-2021 sammanlagt, €]]+Skattekompensation[[#This Row],[Återkrav av fördröjda skatteintäkter år 2021]]</f>
        <v>3489647.5256983363</v>
      </c>
    </row>
    <row r="28" spans="1:20" x14ac:dyDescent="0.25">
      <c r="A28" s="39">
        <v>79</v>
      </c>
      <c r="B28" s="13" t="s">
        <v>16</v>
      </c>
      <c r="C28" s="15">
        <v>6931</v>
      </c>
      <c r="D28" s="471">
        <v>-70244.131810601306</v>
      </c>
      <c r="E28" s="471">
        <v>-56989.902104960522</v>
      </c>
      <c r="F28" s="471">
        <v>-84292.958172721555</v>
      </c>
      <c r="G28" s="471">
        <v>-2341.4710603533767</v>
      </c>
      <c r="H28" s="471">
        <v>-206.10272436149333</v>
      </c>
      <c r="I28" s="471">
        <v>-2341.4710603533767</v>
      </c>
      <c r="J28" s="471">
        <v>-34.586519654356849</v>
      </c>
      <c r="K28" s="471">
        <v>-69.173039308713697</v>
      </c>
      <c r="L28" s="471">
        <v>5542.7910487828249</v>
      </c>
      <c r="M28" s="471">
        <v>-3294.0718075510913</v>
      </c>
      <c r="N28" s="471">
        <v>-2196.0478717007277</v>
      </c>
      <c r="O2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-216467.12512278371</v>
      </c>
      <c r="P28" s="449">
        <f>Skattekompensation[[#This Row],[Sammanlagt]]*-1</f>
        <v>216467.12512278371</v>
      </c>
      <c r="Q28" s="450">
        <v>2963772.7141655656</v>
      </c>
      <c r="R28" s="451">
        <v>3180239.8392883493</v>
      </c>
      <c r="S28" s="474">
        <v>-123793.27748405587</v>
      </c>
      <c r="T28" s="475">
        <f>Skattekompensation[[#This Row],[Skattekompensationen från åren 2010-2021 sammanlagt, €]]+Skattekompensation[[#This Row],[Återkrav av fördröjda skatteintäkter år 2021]]</f>
        <v>3056446.5618042932</v>
      </c>
    </row>
    <row r="29" spans="1:20" x14ac:dyDescent="0.25">
      <c r="A29" s="39">
        <v>81</v>
      </c>
      <c r="B29" s="13" t="s">
        <v>17</v>
      </c>
      <c r="C29" s="15">
        <v>2697</v>
      </c>
      <c r="D29" s="471">
        <v>-32697.992580822825</v>
      </c>
      <c r="E29" s="471">
        <v>-33789.663827212753</v>
      </c>
      <c r="F29" s="471">
        <v>-39237.591096987388</v>
      </c>
      <c r="G29" s="471">
        <v>-1089.9330860274274</v>
      </c>
      <c r="H29" s="471">
        <v>-35.464391219195704</v>
      </c>
      <c r="I29" s="471">
        <v>-1089.9330860274274</v>
      </c>
      <c r="J29" s="471">
        <v>-171.12900675606625</v>
      </c>
      <c r="K29" s="471">
        <v>-342.25801351213249</v>
      </c>
      <c r="L29" s="471">
        <v>3456.1232931559739</v>
      </c>
      <c r="M29" s="471">
        <v>-4737.8097183123236</v>
      </c>
      <c r="N29" s="471">
        <v>-3158.5398122082161</v>
      </c>
      <c r="O2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-112894.19132592976</v>
      </c>
      <c r="P29" s="449">
        <f>Skattekompensation[[#This Row],[Sammanlagt]]*-1</f>
        <v>112894.19132592976</v>
      </c>
      <c r="Q29" s="450">
        <v>1812971.6716051039</v>
      </c>
      <c r="R29" s="451">
        <v>1925865.8629310336</v>
      </c>
      <c r="S29" s="474">
        <v>-35636.76230386817</v>
      </c>
      <c r="T29" s="475">
        <f>Skattekompensation[[#This Row],[Skattekompensationen från åren 2010-2021 sammanlagt, €]]+Skattekompensation[[#This Row],[Återkrav av fördröjda skatteintäkter år 2021]]</f>
        <v>1890229.1006271655</v>
      </c>
    </row>
    <row r="30" spans="1:20" x14ac:dyDescent="0.25">
      <c r="A30" s="39">
        <v>82</v>
      </c>
      <c r="B30" s="43" t="s">
        <v>18</v>
      </c>
      <c r="C30" s="15">
        <v>9422</v>
      </c>
      <c r="D30" s="471">
        <v>-96451.584209038308</v>
      </c>
      <c r="E30" s="471">
        <v>-60325.112085967499</v>
      </c>
      <c r="F30" s="471">
        <v>-115741.90105084596</v>
      </c>
      <c r="G30" s="471">
        <v>-3215.0528069679435</v>
      </c>
      <c r="H30" s="471">
        <v>-1032.4537211230891</v>
      </c>
      <c r="I30" s="471">
        <v>-3215.0528069679435</v>
      </c>
      <c r="J30" s="471">
        <v>-647.53129813149792</v>
      </c>
      <c r="K30" s="471">
        <v>-1295.0625962629958</v>
      </c>
      <c r="L30" s="471">
        <v>10984.963598092665</v>
      </c>
      <c r="M30" s="471">
        <v>-6029.0131942013077</v>
      </c>
      <c r="N30" s="471">
        <v>-4019.3421294675386</v>
      </c>
      <c r="O3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-280987.14230088139</v>
      </c>
      <c r="P30" s="449">
        <f>Skattekompensation[[#This Row],[Sammanlagt]]*-1</f>
        <v>280987.14230088139</v>
      </c>
      <c r="Q30" s="450">
        <v>3776121.8034083536</v>
      </c>
      <c r="R30" s="451">
        <v>4057108.945709235</v>
      </c>
      <c r="S30" s="474">
        <v>-147751.32264733547</v>
      </c>
      <c r="T30" s="475">
        <f>Skattekompensation[[#This Row],[Skattekompensationen från åren 2010-2021 sammanlagt, €]]+Skattekompensation[[#This Row],[Återkrav av fördröjda skatteintäkter år 2021]]</f>
        <v>3909357.6230618996</v>
      </c>
    </row>
    <row r="31" spans="1:20" x14ac:dyDescent="0.25">
      <c r="A31" s="39">
        <v>86</v>
      </c>
      <c r="B31" s="13" t="s">
        <v>19</v>
      </c>
      <c r="C31" s="15">
        <v>8260</v>
      </c>
      <c r="D31" s="471">
        <v>-93761.20764140191</v>
      </c>
      <c r="E31" s="471">
        <v>-60194.533930469908</v>
      </c>
      <c r="F31" s="471">
        <v>-112513.4491696823</v>
      </c>
      <c r="G31" s="471">
        <v>-3125.3735880467302</v>
      </c>
      <c r="H31" s="471">
        <v>-715.39937005027707</v>
      </c>
      <c r="I31" s="471">
        <v>-3125.3735880467302</v>
      </c>
      <c r="J31" s="471">
        <v>-1048.6293259621568</v>
      </c>
      <c r="K31" s="471">
        <v>-2097.2586519243137</v>
      </c>
      <c r="L31" s="471">
        <v>10118.711615874907</v>
      </c>
      <c r="M31" s="471">
        <v>-7278.4449396832442</v>
      </c>
      <c r="N31" s="471">
        <v>-4852.2966264554962</v>
      </c>
      <c r="O3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-278593.25521584827</v>
      </c>
      <c r="P31" s="449">
        <f>Skattekompensation[[#This Row],[Sammanlagt]]*-1</f>
        <v>278593.25521584827</v>
      </c>
      <c r="Q31" s="450">
        <v>3761326.8227863335</v>
      </c>
      <c r="R31" s="451">
        <v>4039920.0780021818</v>
      </c>
      <c r="S31" s="474">
        <v>-123695.33005641449</v>
      </c>
      <c r="T31" s="475">
        <f>Skattekompensation[[#This Row],[Skattekompensationen från åren 2010-2021 sammanlagt, €]]+Skattekompensation[[#This Row],[Återkrav av fördröjda skatteintäkter år 2021]]</f>
        <v>3916224.7479457674</v>
      </c>
    </row>
    <row r="32" spans="1:20" x14ac:dyDescent="0.25">
      <c r="A32" s="39">
        <v>90</v>
      </c>
      <c r="B32" s="13" t="s">
        <v>20</v>
      </c>
      <c r="C32" s="15">
        <v>3254</v>
      </c>
      <c r="D32" s="471">
        <v>-35045.873774979256</v>
      </c>
      <c r="E32" s="471">
        <v>-35998.503383754105</v>
      </c>
      <c r="F32" s="471">
        <v>-42055.048529975109</v>
      </c>
      <c r="G32" s="471">
        <v>-1168.1957924993085</v>
      </c>
      <c r="H32" s="471">
        <v>-67.534184295218466</v>
      </c>
      <c r="I32" s="471">
        <v>-1168.1957924993085</v>
      </c>
      <c r="J32" s="471">
        <v>-214.50649299113883</v>
      </c>
      <c r="K32" s="471">
        <v>-429.01298598227766</v>
      </c>
      <c r="L32" s="471">
        <v>4702.6376839780387</v>
      </c>
      <c r="M32" s="471">
        <v>-3969.9066086314128</v>
      </c>
      <c r="N32" s="471">
        <v>-2646.6044057542754</v>
      </c>
      <c r="O3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-118060.74426738336</v>
      </c>
      <c r="P32" s="449">
        <f>Skattekompensation[[#This Row],[Sammanlagt]]*-1</f>
        <v>118060.74426738336</v>
      </c>
      <c r="Q32" s="450">
        <v>2045146.8312013482</v>
      </c>
      <c r="R32" s="451">
        <v>2163207.5754687316</v>
      </c>
      <c r="S32" s="474">
        <v>-43057.995798951291</v>
      </c>
      <c r="T32" s="475">
        <f>Skattekompensation[[#This Row],[Skattekompensationen från åren 2010-2021 sammanlagt, €]]+Skattekompensation[[#This Row],[Återkrav av fördröjda skatteintäkter år 2021]]</f>
        <v>2120149.5796697801</v>
      </c>
    </row>
    <row r="33" spans="1:20" x14ac:dyDescent="0.25">
      <c r="A33" s="39">
        <v>91</v>
      </c>
      <c r="B33" s="13" t="s">
        <v>301</v>
      </c>
      <c r="C33" s="15">
        <v>653835</v>
      </c>
      <c r="D33" s="471">
        <v>-6758194.7002480123</v>
      </c>
      <c r="E33" s="471">
        <v>-3636379.3083858178</v>
      </c>
      <c r="F33" s="471">
        <v>-8109833.640297615</v>
      </c>
      <c r="G33" s="471">
        <v>-225273.15667493377</v>
      </c>
      <c r="H33" s="471">
        <v>-81753.933676712826</v>
      </c>
      <c r="I33" s="471">
        <v>-225273.15667493377</v>
      </c>
      <c r="J33" s="471">
        <v>-717183.2292306833</v>
      </c>
      <c r="K33" s="471">
        <v>-1434366.4584613666</v>
      </c>
      <c r="L33" s="471">
        <v>332185.20147532929</v>
      </c>
      <c r="M33" s="471">
        <v>-219568.13294464952</v>
      </c>
      <c r="N33" s="471">
        <v>-146378.75529643302</v>
      </c>
      <c r="O3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-21222019.270415824</v>
      </c>
      <c r="P33" s="449">
        <f>Skattekompensation[[#This Row],[Sammanlagt]]*-1</f>
        <v>21222019.270415824</v>
      </c>
      <c r="Q33" s="450">
        <v>235824418.98236087</v>
      </c>
      <c r="R33" s="451">
        <v>257046438.25277668</v>
      </c>
      <c r="S33" s="474">
        <v>-12683027.809349915</v>
      </c>
      <c r="T33" s="475">
        <f>Skattekompensation[[#This Row],[Skattekompensationen från åren 2010-2021 sammanlagt, €]]+Skattekompensation[[#This Row],[Återkrav av fördröjda skatteintäkter år 2021]]</f>
        <v>244363410.44342676</v>
      </c>
    </row>
    <row r="34" spans="1:20" x14ac:dyDescent="0.25">
      <c r="A34" s="39">
        <v>92</v>
      </c>
      <c r="B34" s="13" t="s">
        <v>302</v>
      </c>
      <c r="C34" s="15">
        <v>233775</v>
      </c>
      <c r="D34" s="471">
        <v>-2603268.6224010759</v>
      </c>
      <c r="E34" s="471">
        <v>-1317907.2322190264</v>
      </c>
      <c r="F34" s="471">
        <v>-3123922.3468812909</v>
      </c>
      <c r="G34" s="471">
        <v>-86775.620746702523</v>
      </c>
      <c r="H34" s="471">
        <v>-31147.383926975403</v>
      </c>
      <c r="I34" s="471">
        <v>-86775.620746702523</v>
      </c>
      <c r="J34" s="471">
        <v>-171180.68175019103</v>
      </c>
      <c r="K34" s="471">
        <v>-342361.36350038205</v>
      </c>
      <c r="L34" s="471">
        <v>155088.86834662393</v>
      </c>
      <c r="M34" s="471">
        <v>-65510.455786483093</v>
      </c>
      <c r="N34" s="471">
        <v>-43673.637190988731</v>
      </c>
      <c r="O3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-7717434.0968031958</v>
      </c>
      <c r="P34" s="449">
        <f>Skattekompensation[[#This Row],[Sammanlagt]]*-1</f>
        <v>7717434.0968031958</v>
      </c>
      <c r="Q34" s="450">
        <v>76401573.821764126</v>
      </c>
      <c r="R34" s="451">
        <v>84119007.91856733</v>
      </c>
      <c r="S34" s="474">
        <v>-3954096.4818170755</v>
      </c>
      <c r="T34" s="475">
        <f>Skattekompensation[[#This Row],[Skattekompensationen från åren 2010-2021 sammanlagt, €]]+Skattekompensation[[#This Row],[Återkrav av fördröjda skatteintäkter år 2021]]</f>
        <v>80164911.436750248</v>
      </c>
    </row>
    <row r="35" spans="1:20" x14ac:dyDescent="0.25">
      <c r="A35" s="39">
        <v>97</v>
      </c>
      <c r="B35" s="13" t="s">
        <v>21</v>
      </c>
      <c r="C35" s="15">
        <v>2136</v>
      </c>
      <c r="D35" s="471">
        <v>-23466.32583033984</v>
      </c>
      <c r="E35" s="471">
        <v>-22081.286022946435</v>
      </c>
      <c r="F35" s="471">
        <v>-28159.590996407809</v>
      </c>
      <c r="G35" s="471">
        <v>-782.21086101132801</v>
      </c>
      <c r="H35" s="471">
        <v>-39.831316071994394</v>
      </c>
      <c r="I35" s="471">
        <v>-782.21086101132801</v>
      </c>
      <c r="J35" s="471">
        <v>0</v>
      </c>
      <c r="K35" s="471">
        <v>0</v>
      </c>
      <c r="L35" s="471">
        <v>2988.2361648119472</v>
      </c>
      <c r="M35" s="471">
        <v>-3205.584034757203</v>
      </c>
      <c r="N35" s="471">
        <v>-2137.0560231714685</v>
      </c>
      <c r="O3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-77665.859780905463</v>
      </c>
      <c r="P35" s="449">
        <f>Skattekompensation[[#This Row],[Sammanlagt]]*-1</f>
        <v>77665.859780905463</v>
      </c>
      <c r="Q35" s="450">
        <v>1288904.0023300706</v>
      </c>
      <c r="R35" s="451">
        <v>1366569.8621109761</v>
      </c>
      <c r="S35" s="474">
        <v>-28798.628953490574</v>
      </c>
      <c r="T35" s="475">
        <f>Skattekompensation[[#This Row],[Skattekompensationen från åren 2010-2021 sammanlagt, €]]+Skattekompensation[[#This Row],[Återkrav av fördröjda skatteintäkter år 2021]]</f>
        <v>1337771.2331574855</v>
      </c>
    </row>
    <row r="36" spans="1:20" x14ac:dyDescent="0.25">
      <c r="A36" s="39">
        <v>98</v>
      </c>
      <c r="B36" s="13" t="s">
        <v>22</v>
      </c>
      <c r="C36" s="15">
        <v>23410</v>
      </c>
      <c r="D36" s="471">
        <v>-229272.52522976341</v>
      </c>
      <c r="E36" s="471">
        <v>-161565.80253027065</v>
      </c>
      <c r="F36" s="471">
        <v>-275127.0302757161</v>
      </c>
      <c r="G36" s="471">
        <v>-7642.4175076587808</v>
      </c>
      <c r="H36" s="471">
        <v>-2272.7367756855351</v>
      </c>
      <c r="I36" s="471">
        <v>-7642.4175076587808</v>
      </c>
      <c r="J36" s="471">
        <v>-1764.0309324580467</v>
      </c>
      <c r="K36" s="471">
        <v>-3528.0618649160933</v>
      </c>
      <c r="L36" s="471">
        <v>24305.364751833687</v>
      </c>
      <c r="M36" s="471">
        <v>-16742.026908435666</v>
      </c>
      <c r="N36" s="471">
        <v>-11161.351272290443</v>
      </c>
      <c r="O3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-692413.03605301993</v>
      </c>
      <c r="P36" s="449">
        <f>Skattekompensation[[#This Row],[Sammanlagt]]*-1</f>
        <v>692413.03605301993</v>
      </c>
      <c r="Q36" s="450">
        <v>9501033.3444647193</v>
      </c>
      <c r="R36" s="451">
        <v>10193446.38051774</v>
      </c>
      <c r="S36" s="474">
        <v>-356971.52543856617</v>
      </c>
      <c r="T36" s="475">
        <f>Skattekompensation[[#This Row],[Skattekompensationen från åren 2010-2021 sammanlagt, €]]+Skattekompensation[[#This Row],[Återkrav av fördröjda skatteintäkter år 2021]]</f>
        <v>9836474.855079174</v>
      </c>
    </row>
    <row r="37" spans="1:20" x14ac:dyDescent="0.25">
      <c r="A37" s="39">
        <v>102</v>
      </c>
      <c r="B37" s="13" t="s">
        <v>23</v>
      </c>
      <c r="C37" s="15">
        <v>10044</v>
      </c>
      <c r="D37" s="471">
        <v>-122694.39154606791</v>
      </c>
      <c r="E37" s="471">
        <v>-90375.429205001506</v>
      </c>
      <c r="F37" s="471">
        <v>-147233.26985528148</v>
      </c>
      <c r="G37" s="471">
        <v>-4089.813051535597</v>
      </c>
      <c r="H37" s="471">
        <v>-422.58553013588215</v>
      </c>
      <c r="I37" s="471">
        <v>-4089.813051535597</v>
      </c>
      <c r="J37" s="471">
        <v>-106.73511486998697</v>
      </c>
      <c r="K37" s="471">
        <v>-213.47022973997395</v>
      </c>
      <c r="L37" s="471">
        <v>13059.526037557755</v>
      </c>
      <c r="M37" s="471">
        <v>-11019.363246507406</v>
      </c>
      <c r="N37" s="471">
        <v>-7346.2421643382713</v>
      </c>
      <c r="O3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-374531.5869574559</v>
      </c>
      <c r="P37" s="449">
        <f>Skattekompensation[[#This Row],[Sammanlagt]]*-1</f>
        <v>374531.5869574559</v>
      </c>
      <c r="Q37" s="450">
        <v>5481468.3482821593</v>
      </c>
      <c r="R37" s="451">
        <v>5855999.9352396149</v>
      </c>
      <c r="S37" s="474">
        <v>-130693.86271349135</v>
      </c>
      <c r="T37" s="475">
        <f>Skattekompensation[[#This Row],[Skattekompensationen från åren 2010-2021 sammanlagt, €]]+Skattekompensation[[#This Row],[Återkrav av fördröjda skatteintäkter år 2021]]</f>
        <v>5725306.0725261234</v>
      </c>
    </row>
    <row r="38" spans="1:20" x14ac:dyDescent="0.25">
      <c r="A38" s="39">
        <v>103</v>
      </c>
      <c r="B38" s="13" t="s">
        <v>24</v>
      </c>
      <c r="C38" s="15">
        <v>2184</v>
      </c>
      <c r="D38" s="471">
        <v>-28514.250258887096</v>
      </c>
      <c r="E38" s="471">
        <v>-22396.586555385544</v>
      </c>
      <c r="F38" s="471">
        <v>-34217.100310664515</v>
      </c>
      <c r="G38" s="471">
        <v>-950.47500862956986</v>
      </c>
      <c r="H38" s="471">
        <v>-56.279469370993013</v>
      </c>
      <c r="I38" s="471">
        <v>-950.47500862956986</v>
      </c>
      <c r="J38" s="471">
        <v>-8.6848729621441088</v>
      </c>
      <c r="K38" s="471">
        <v>-17.369745924288218</v>
      </c>
      <c r="L38" s="471">
        <v>3498.7695445882327</v>
      </c>
      <c r="M38" s="471">
        <v>-2691.6985447348443</v>
      </c>
      <c r="N38" s="471">
        <v>-1794.4656964898961</v>
      </c>
      <c r="O3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-88098.615927090214</v>
      </c>
      <c r="P38" s="449">
        <f>Skattekompensation[[#This Row],[Sammanlagt]]*-1</f>
        <v>88098.615927090214</v>
      </c>
      <c r="Q38" s="450">
        <v>1319558.1568054138</v>
      </c>
      <c r="R38" s="451">
        <v>1407656.7727325039</v>
      </c>
      <c r="S38" s="474">
        <v>-28067.695176471239</v>
      </c>
      <c r="T38" s="475">
        <f>Skattekompensation[[#This Row],[Skattekompensationen från åren 2010-2021 sammanlagt, €]]+Skattekompensation[[#This Row],[Återkrav av fördröjda skatteintäkter år 2021]]</f>
        <v>1379589.0775560327</v>
      </c>
    </row>
    <row r="39" spans="1:20" x14ac:dyDescent="0.25">
      <c r="A39" s="39">
        <v>105</v>
      </c>
      <c r="B39" s="13" t="s">
        <v>25</v>
      </c>
      <c r="C39" s="15">
        <v>2271</v>
      </c>
      <c r="D39" s="471">
        <v>-22636.200822802955</v>
      </c>
      <c r="E39" s="471">
        <v>-26854.170026903401</v>
      </c>
      <c r="F39" s="471">
        <v>-27163.440987363545</v>
      </c>
      <c r="G39" s="471">
        <v>-754.54002742676516</v>
      </c>
      <c r="H39" s="471">
        <v>-51.006533744558205</v>
      </c>
      <c r="I39" s="471">
        <v>-754.54002742676516</v>
      </c>
      <c r="J39" s="471">
        <v>0</v>
      </c>
      <c r="K39" s="471">
        <v>0</v>
      </c>
      <c r="L39" s="471">
        <v>3094.5186195532797</v>
      </c>
      <c r="M39" s="471">
        <v>-2004.9080592328492</v>
      </c>
      <c r="N39" s="471">
        <v>-1336.6053728218994</v>
      </c>
      <c r="O3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-78460.893238169447</v>
      </c>
      <c r="P39" s="449">
        <f>Skattekompensation[[#This Row],[Sammanlagt]]*-1</f>
        <v>78460.893238169447</v>
      </c>
      <c r="Q39" s="450">
        <v>1413064.3348777976</v>
      </c>
      <c r="R39" s="451">
        <v>1491525.228115967</v>
      </c>
      <c r="S39" s="474">
        <v>-29855.486784285273</v>
      </c>
      <c r="T39" s="475">
        <f>Skattekompensation[[#This Row],[Skattekompensationen från åren 2010-2021 sammanlagt, €]]+Skattekompensation[[#This Row],[Återkrav av fördröjda skatteintäkter år 2021]]</f>
        <v>1461669.7413316818</v>
      </c>
    </row>
    <row r="40" spans="1:20" x14ac:dyDescent="0.25">
      <c r="A40" s="39">
        <v>106</v>
      </c>
      <c r="B40" s="13" t="s">
        <v>303</v>
      </c>
      <c r="C40" s="15">
        <v>46470</v>
      </c>
      <c r="D40" s="471">
        <v>-474536.35770348081</v>
      </c>
      <c r="E40" s="471">
        <v>-295564.13855530921</v>
      </c>
      <c r="F40" s="471">
        <v>-569443.62924417702</v>
      </c>
      <c r="G40" s="471">
        <v>-15817.878590116028</v>
      </c>
      <c r="H40" s="471">
        <v>-7096.5263366944237</v>
      </c>
      <c r="I40" s="471">
        <v>-15817.878590116028</v>
      </c>
      <c r="J40" s="471">
        <v>-10694.714173305571</v>
      </c>
      <c r="K40" s="471">
        <v>-21389.428346611141</v>
      </c>
      <c r="L40" s="471">
        <v>37232.398659290702</v>
      </c>
      <c r="M40" s="471">
        <v>-17058.100024717005</v>
      </c>
      <c r="N40" s="471">
        <v>-11372.066683144669</v>
      </c>
      <c r="O4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-1401558.3195883811</v>
      </c>
      <c r="P40" s="449">
        <f>Skattekompensation[[#This Row],[Sammanlagt]]*-1</f>
        <v>1401558.3195883811</v>
      </c>
      <c r="Q40" s="450">
        <v>17150384.743636798</v>
      </c>
      <c r="R40" s="451">
        <v>18551943.06322518</v>
      </c>
      <c r="S40" s="474">
        <v>-778977.30774786253</v>
      </c>
      <c r="T40" s="475">
        <f>Skattekompensation[[#This Row],[Skattekompensationen från åren 2010-2021 sammanlagt, €]]+Skattekompensation[[#This Row],[Återkrav av fördröjda skatteintäkter år 2021]]</f>
        <v>17772965.755477317</v>
      </c>
    </row>
    <row r="41" spans="1:20" x14ac:dyDescent="0.25">
      <c r="A41" s="39">
        <v>108</v>
      </c>
      <c r="B41" s="13" t="s">
        <v>304</v>
      </c>
      <c r="C41" s="15">
        <v>10404</v>
      </c>
      <c r="D41" s="471">
        <v>-123177.45636526858</v>
      </c>
      <c r="E41" s="471">
        <v>-85582.775987993416</v>
      </c>
      <c r="F41" s="471">
        <v>-147812.94763832228</v>
      </c>
      <c r="G41" s="471">
        <v>-4105.9152121756188</v>
      </c>
      <c r="H41" s="471">
        <v>-607.40706128067336</v>
      </c>
      <c r="I41" s="471">
        <v>-4105.9152121756188</v>
      </c>
      <c r="J41" s="471">
        <v>-120.28549052569591</v>
      </c>
      <c r="K41" s="471">
        <v>-240.57098105139181</v>
      </c>
      <c r="L41" s="471">
        <v>13023.654320858224</v>
      </c>
      <c r="M41" s="471">
        <v>-8925.3900121186889</v>
      </c>
      <c r="N41" s="471">
        <v>-5950.2600080791253</v>
      </c>
      <c r="O4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-367605.26964813285</v>
      </c>
      <c r="P41" s="449">
        <f>Skattekompensation[[#This Row],[Sammanlagt]]*-1</f>
        <v>367605.26964813285</v>
      </c>
      <c r="Q41" s="450">
        <v>4668789.8443527287</v>
      </c>
      <c r="R41" s="451">
        <v>5036395.1140008615</v>
      </c>
      <c r="S41" s="474">
        <v>-148716.65815321714</v>
      </c>
      <c r="T41" s="475">
        <f>Skattekompensation[[#This Row],[Skattekompensationen från åren 2010-2021 sammanlagt, €]]+Skattekompensation[[#This Row],[Återkrav av fördröjda skatteintäkter år 2021]]</f>
        <v>4887678.4558476442</v>
      </c>
    </row>
    <row r="42" spans="1:20" x14ac:dyDescent="0.25">
      <c r="A42" s="39">
        <v>109</v>
      </c>
      <c r="B42" s="43" t="s">
        <v>305</v>
      </c>
      <c r="C42" s="15">
        <v>67633</v>
      </c>
      <c r="D42" s="471">
        <v>-715317.13921056967</v>
      </c>
      <c r="E42" s="471">
        <v>-513319.56003080675</v>
      </c>
      <c r="F42" s="471">
        <v>-858380.56705268368</v>
      </c>
      <c r="G42" s="471">
        <v>-23843.904640352324</v>
      </c>
      <c r="H42" s="471">
        <v>-5896.677326143802</v>
      </c>
      <c r="I42" s="471">
        <v>-23843.904640352324</v>
      </c>
      <c r="J42" s="471">
        <v>-8665.4405588913105</v>
      </c>
      <c r="K42" s="471">
        <v>-17330.881117782621</v>
      </c>
      <c r="L42" s="471">
        <v>62929.097364101835</v>
      </c>
      <c r="M42" s="471">
        <v>-38521.698145062699</v>
      </c>
      <c r="N42" s="471">
        <v>-25681.132096708465</v>
      </c>
      <c r="O4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-2167871.8074552515</v>
      </c>
      <c r="P42" s="449">
        <f>Skattekompensation[[#This Row],[Sammanlagt]]*-1</f>
        <v>2167871.8074552515</v>
      </c>
      <c r="Q42" s="450">
        <v>27616615.144259963</v>
      </c>
      <c r="R42" s="451">
        <v>29784486.951715216</v>
      </c>
      <c r="S42" s="474">
        <v>-1121603.9231644454</v>
      </c>
      <c r="T42" s="475">
        <f>Skattekompensation[[#This Row],[Skattekompensationen från åren 2010-2021 sammanlagt, €]]+Skattekompensation[[#This Row],[Återkrav av fördröjda skatteintäkter år 2021]]</f>
        <v>28662883.02855077</v>
      </c>
    </row>
    <row r="43" spans="1:20" x14ac:dyDescent="0.25">
      <c r="A43" s="39">
        <v>111</v>
      </c>
      <c r="B43" s="43" t="s">
        <v>26</v>
      </c>
      <c r="C43" s="15">
        <v>18667</v>
      </c>
      <c r="D43" s="471">
        <v>-198809.50180503482</v>
      </c>
      <c r="E43" s="471">
        <v>-157903.51839216042</v>
      </c>
      <c r="F43" s="471">
        <v>-238571.40216604181</v>
      </c>
      <c r="G43" s="471">
        <v>-6626.9833935011611</v>
      </c>
      <c r="H43" s="471">
        <v>-1046.9271229831224</v>
      </c>
      <c r="I43" s="471">
        <v>-6626.9833935011611</v>
      </c>
      <c r="J43" s="471">
        <v>-464.11763726221704</v>
      </c>
      <c r="K43" s="471">
        <v>-928.23527452443409</v>
      </c>
      <c r="L43" s="471">
        <v>16747.427264930197</v>
      </c>
      <c r="M43" s="471">
        <v>-10363.480944402449</v>
      </c>
      <c r="N43" s="471">
        <v>-6908.9872962682975</v>
      </c>
      <c r="O4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-611502.71016074962</v>
      </c>
      <c r="P43" s="449">
        <f>Skattekompensation[[#This Row],[Sammanlagt]]*-1</f>
        <v>611502.71016074962</v>
      </c>
      <c r="Q43" s="450">
        <v>8706945.263684148</v>
      </c>
      <c r="R43" s="451">
        <v>9318447.973844897</v>
      </c>
      <c r="S43" s="474">
        <v>-271215.18310302077</v>
      </c>
      <c r="T43" s="475">
        <f>Skattekompensation[[#This Row],[Skattekompensationen från åren 2010-2021 sammanlagt, €]]+Skattekompensation[[#This Row],[Återkrav av fördröjda skatteintäkter år 2021]]</f>
        <v>9047232.7907418758</v>
      </c>
    </row>
    <row r="44" spans="1:20" x14ac:dyDescent="0.25">
      <c r="A44" s="39">
        <v>139</v>
      </c>
      <c r="B44" s="43" t="s">
        <v>27</v>
      </c>
      <c r="C44" s="15">
        <v>9844</v>
      </c>
      <c r="D44" s="471">
        <v>-105962.19694970822</v>
      </c>
      <c r="E44" s="471">
        <v>-73558.969277196506</v>
      </c>
      <c r="F44" s="471">
        <v>-127154.63633964986</v>
      </c>
      <c r="G44" s="471">
        <v>-3532.0732316569406</v>
      </c>
      <c r="H44" s="471">
        <v>-565.08122215351341</v>
      </c>
      <c r="I44" s="471">
        <v>-3532.0732316569406</v>
      </c>
      <c r="J44" s="471">
        <v>-95.4842567144821</v>
      </c>
      <c r="K44" s="471">
        <v>-190.9685134289642</v>
      </c>
      <c r="L44" s="471">
        <v>12853.069315129189</v>
      </c>
      <c r="M44" s="471">
        <v>-5445.9294209445652</v>
      </c>
      <c r="N44" s="471">
        <v>-3630.6196139630433</v>
      </c>
      <c r="O4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-310814.96274194377</v>
      </c>
      <c r="P44" s="449">
        <f>Skattekompensation[[#This Row],[Sammanlagt]]*-1</f>
        <v>310814.96274194377</v>
      </c>
      <c r="Q44" s="450">
        <v>3946586.1752837026</v>
      </c>
      <c r="R44" s="451">
        <v>4257401.1380256461</v>
      </c>
      <c r="S44" s="474">
        <v>-126118.3687680463</v>
      </c>
      <c r="T44" s="475">
        <f>Skattekompensation[[#This Row],[Skattekompensationen från åren 2010-2021 sammanlagt, €]]+Skattekompensation[[#This Row],[Återkrav av fördröjda skatteintäkter år 2021]]</f>
        <v>4131282.7692576</v>
      </c>
    </row>
    <row r="45" spans="1:20" x14ac:dyDescent="0.25">
      <c r="A45" s="39">
        <v>140</v>
      </c>
      <c r="B45" s="43" t="s">
        <v>306</v>
      </c>
      <c r="C45" s="15">
        <v>21368</v>
      </c>
      <c r="D45" s="471">
        <v>-237301.13950018783</v>
      </c>
      <c r="E45" s="471">
        <v>-175333.82643356407</v>
      </c>
      <c r="F45" s="471">
        <v>-284761.36740022537</v>
      </c>
      <c r="G45" s="471">
        <v>-7910.0379833395937</v>
      </c>
      <c r="H45" s="471">
        <v>-862.94545041902973</v>
      </c>
      <c r="I45" s="471">
        <v>-7910.0379833395937</v>
      </c>
      <c r="J45" s="471">
        <v>-158.9208387399614</v>
      </c>
      <c r="K45" s="471">
        <v>-317.84167747992279</v>
      </c>
      <c r="L45" s="471">
        <v>22818.187791080101</v>
      </c>
      <c r="M45" s="471">
        <v>-13010.248965302684</v>
      </c>
      <c r="N45" s="471">
        <v>-8673.4993102017888</v>
      </c>
      <c r="O4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-713421.67775171972</v>
      </c>
      <c r="P45" s="449">
        <f>Skattekompensation[[#This Row],[Sammanlagt]]*-1</f>
        <v>713421.67775171972</v>
      </c>
      <c r="Q45" s="450">
        <v>10130467.031148991</v>
      </c>
      <c r="R45" s="451">
        <v>10843888.708900711</v>
      </c>
      <c r="S45" s="474">
        <v>-289075.91465828294</v>
      </c>
      <c r="T45" s="475">
        <f>Skattekompensation[[#This Row],[Skattekompensationen från åren 2010-2021 sammanlagt, €]]+Skattekompensation[[#This Row],[Återkrav av fördröjda skatteintäkter år 2021]]</f>
        <v>10554812.794242427</v>
      </c>
    </row>
    <row r="46" spans="1:20" x14ac:dyDescent="0.25">
      <c r="A46" s="39">
        <v>142</v>
      </c>
      <c r="B46" s="43" t="s">
        <v>28</v>
      </c>
      <c r="C46" s="15">
        <v>6711</v>
      </c>
      <c r="D46" s="471">
        <v>-73138.537701077774</v>
      </c>
      <c r="E46" s="471">
        <v>-61699.410599197952</v>
      </c>
      <c r="F46" s="471">
        <v>-87766.245241293334</v>
      </c>
      <c r="G46" s="471">
        <v>-2437.9512567025922</v>
      </c>
      <c r="H46" s="471">
        <v>-325.82237190653751</v>
      </c>
      <c r="I46" s="471">
        <v>-2437.9512567025922</v>
      </c>
      <c r="J46" s="471">
        <v>-119.12092801486294</v>
      </c>
      <c r="K46" s="471">
        <v>-238.24185602972588</v>
      </c>
      <c r="L46" s="471">
        <v>6611.3906094109352</v>
      </c>
      <c r="M46" s="471">
        <v>-7915.9916594004408</v>
      </c>
      <c r="N46" s="471">
        <v>-5277.3277729336269</v>
      </c>
      <c r="O4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-234745.2100338485</v>
      </c>
      <c r="P46" s="449">
        <f>Skattekompensation[[#This Row],[Sammanlagt]]*-1</f>
        <v>234745.2100338485</v>
      </c>
      <c r="Q46" s="450">
        <v>3256773.4623739384</v>
      </c>
      <c r="R46" s="451">
        <v>3491518.6724077868</v>
      </c>
      <c r="S46" s="474">
        <v>-96229.992381699194</v>
      </c>
      <c r="T46" s="475">
        <f>Skattekompensation[[#This Row],[Skattekompensationen från åren 2010-2021 sammanlagt, €]]+Skattekompensation[[#This Row],[Återkrav av fördröjda skatteintäkter år 2021]]</f>
        <v>3395288.6800260874</v>
      </c>
    </row>
    <row r="47" spans="1:20" x14ac:dyDescent="0.25">
      <c r="A47" s="39">
        <v>143</v>
      </c>
      <c r="B47" s="13" t="s">
        <v>307</v>
      </c>
      <c r="C47" s="15">
        <v>6942</v>
      </c>
      <c r="D47" s="471">
        <v>-78221.996080564932</v>
      </c>
      <c r="E47" s="471">
        <v>-67952.988901663019</v>
      </c>
      <c r="F47" s="471">
        <v>-93866.395296677918</v>
      </c>
      <c r="G47" s="471">
        <v>-2607.3998693521644</v>
      </c>
      <c r="H47" s="471">
        <v>-227.95922879078705</v>
      </c>
      <c r="I47" s="471">
        <v>-2607.3998693521644</v>
      </c>
      <c r="J47" s="471">
        <v>-91.625409750620335</v>
      </c>
      <c r="K47" s="471">
        <v>-183.25081950124067</v>
      </c>
      <c r="L47" s="471">
        <v>9303.7684049115869</v>
      </c>
      <c r="M47" s="471">
        <v>-7361.1551268439589</v>
      </c>
      <c r="N47" s="471">
        <v>-4907.4367512293056</v>
      </c>
      <c r="O4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-248723.83894881452</v>
      </c>
      <c r="P47" s="449">
        <f>Skattekompensation[[#This Row],[Sammanlagt]]*-1</f>
        <v>248723.83894881452</v>
      </c>
      <c r="Q47" s="450">
        <v>3680235.0923219165</v>
      </c>
      <c r="R47" s="451">
        <v>3928958.9312707311</v>
      </c>
      <c r="S47" s="474">
        <v>-98650.950420760651</v>
      </c>
      <c r="T47" s="475">
        <f>Skattekompensation[[#This Row],[Skattekompensationen från åren 2010-2021 sammanlagt, €]]+Skattekompensation[[#This Row],[Återkrav av fördröjda skatteintäkter år 2021]]</f>
        <v>3830307.9808499706</v>
      </c>
    </row>
    <row r="48" spans="1:20" x14ac:dyDescent="0.25">
      <c r="A48" s="39">
        <v>145</v>
      </c>
      <c r="B48" s="13" t="s">
        <v>29</v>
      </c>
      <c r="C48" s="15">
        <v>12269</v>
      </c>
      <c r="D48" s="471">
        <v>-146896.77139543623</v>
      </c>
      <c r="E48" s="471">
        <v>-90112.724993621101</v>
      </c>
      <c r="F48" s="471">
        <v>-176276.12567452347</v>
      </c>
      <c r="G48" s="471">
        <v>-4896.5590465145406</v>
      </c>
      <c r="H48" s="471">
        <v>-538.66936555453185</v>
      </c>
      <c r="I48" s="471">
        <v>-4896.5590465145406</v>
      </c>
      <c r="J48" s="471">
        <v>-11.398895762814142</v>
      </c>
      <c r="K48" s="471">
        <v>-22.797791525628284</v>
      </c>
      <c r="L48" s="471">
        <v>17073.160221833361</v>
      </c>
      <c r="M48" s="471">
        <v>-12552.111833620449</v>
      </c>
      <c r="N48" s="471">
        <v>-8368.0745557469672</v>
      </c>
      <c r="O4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-427498.63237698691</v>
      </c>
      <c r="P48" s="449">
        <f>Skattekompensation[[#This Row],[Sammanlagt]]*-1</f>
        <v>427498.63237698691</v>
      </c>
      <c r="Q48" s="450">
        <v>5712402.461072702</v>
      </c>
      <c r="R48" s="451">
        <v>6139901.0934496885</v>
      </c>
      <c r="S48" s="474">
        <v>-159519.59801879837</v>
      </c>
      <c r="T48" s="475">
        <f>Skattekompensation[[#This Row],[Skattekompensationen från åren 2010-2021 sammanlagt, €]]+Skattekompensation[[#This Row],[Återkrav av fördröjda skatteintäkter år 2021]]</f>
        <v>5980381.4954308905</v>
      </c>
    </row>
    <row r="49" spans="1:20" x14ac:dyDescent="0.25">
      <c r="A49" s="39">
        <v>146</v>
      </c>
      <c r="B49" s="13" t="s">
        <v>308</v>
      </c>
      <c r="C49" s="15">
        <v>4857</v>
      </c>
      <c r="D49" s="471">
        <v>-50908.381635047808</v>
      </c>
      <c r="E49" s="471">
        <v>-53862.890019545448</v>
      </c>
      <c r="F49" s="471">
        <v>-61090.05796205737</v>
      </c>
      <c r="G49" s="471">
        <v>-1696.9460545015936</v>
      </c>
      <c r="H49" s="471">
        <v>-76.980889376941434</v>
      </c>
      <c r="I49" s="471">
        <v>-1696.9460545015936</v>
      </c>
      <c r="J49" s="471">
        <v>-44.559319800091643</v>
      </c>
      <c r="K49" s="471">
        <v>-89.118639600183286</v>
      </c>
      <c r="L49" s="471">
        <v>6223.3541445559549</v>
      </c>
      <c r="M49" s="471">
        <v>-4081.7808987254207</v>
      </c>
      <c r="N49" s="471">
        <v>-2721.1872658169473</v>
      </c>
      <c r="O4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-170045.49459441748</v>
      </c>
      <c r="P49" s="449">
        <f>Skattekompensation[[#This Row],[Sammanlagt]]*-1</f>
        <v>170045.49459441748</v>
      </c>
      <c r="Q49" s="450">
        <v>2938718.9218635377</v>
      </c>
      <c r="R49" s="451">
        <v>3108764.4164579553</v>
      </c>
      <c r="S49" s="474">
        <v>-63091.207506536113</v>
      </c>
      <c r="T49" s="475">
        <f>Skattekompensation[[#This Row],[Skattekompensationen från åren 2010-2021 sammanlagt, €]]+Skattekompensation[[#This Row],[Återkrav av fördröjda skatteintäkter år 2021]]</f>
        <v>3045673.2089514192</v>
      </c>
    </row>
    <row r="50" spans="1:20" x14ac:dyDescent="0.25">
      <c r="A50" s="39">
        <v>148</v>
      </c>
      <c r="B50" s="13" t="s">
        <v>309</v>
      </c>
      <c r="C50" s="15">
        <v>6907</v>
      </c>
      <c r="D50" s="471">
        <v>-86954.889678371299</v>
      </c>
      <c r="E50" s="471">
        <v>-52320.399874364855</v>
      </c>
      <c r="F50" s="471">
        <v>-104345.86761404556</v>
      </c>
      <c r="G50" s="471">
        <v>-2898.4963226123764</v>
      </c>
      <c r="H50" s="471">
        <v>-291.71008893779708</v>
      </c>
      <c r="I50" s="471">
        <v>-2898.4963226123764</v>
      </c>
      <c r="J50" s="471">
        <v>-196.89001772133517</v>
      </c>
      <c r="K50" s="471">
        <v>-393.78003544267034</v>
      </c>
      <c r="L50" s="471">
        <v>6946.1192599755914</v>
      </c>
      <c r="M50" s="471">
        <v>-3776.3472788151803</v>
      </c>
      <c r="N50" s="471">
        <v>-2517.5648525434535</v>
      </c>
      <c r="O5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-249648.32282549131</v>
      </c>
      <c r="P50" s="449">
        <f>Skattekompensation[[#This Row],[Sammanlagt]]*-1</f>
        <v>249648.32282549131</v>
      </c>
      <c r="Q50" s="450">
        <v>3147376.9648062866</v>
      </c>
      <c r="R50" s="451">
        <v>3397025.287631778</v>
      </c>
      <c r="S50" s="474">
        <v>-108654.79264919527</v>
      </c>
      <c r="T50" s="475">
        <f>Skattekompensation[[#This Row],[Skattekompensationen från åren 2010-2021 sammanlagt, €]]+Skattekompensation[[#This Row],[Återkrav av fördröjda skatteintäkter år 2021]]</f>
        <v>3288370.494982583</v>
      </c>
    </row>
    <row r="51" spans="1:20" x14ac:dyDescent="0.25">
      <c r="A51" s="39">
        <v>149</v>
      </c>
      <c r="B51" s="13" t="s">
        <v>310</v>
      </c>
      <c r="C51" s="15">
        <v>5386</v>
      </c>
      <c r="D51" s="471">
        <v>-56293.252054308592</v>
      </c>
      <c r="E51" s="471">
        <v>-36008.421539591211</v>
      </c>
      <c r="F51" s="471">
        <v>-67551.902465170308</v>
      </c>
      <c r="G51" s="471">
        <v>-1876.4417351436196</v>
      </c>
      <c r="H51" s="471">
        <v>-912.60182036187314</v>
      </c>
      <c r="I51" s="471">
        <v>-1876.4417351436196</v>
      </c>
      <c r="J51" s="471">
        <v>-790.26669180564534</v>
      </c>
      <c r="K51" s="471">
        <v>-1580.5333836112907</v>
      </c>
      <c r="L51" s="471">
        <v>4731.6238079984023</v>
      </c>
      <c r="M51" s="471">
        <v>-4923.4506924796387</v>
      </c>
      <c r="N51" s="471">
        <v>-3282.300461653092</v>
      </c>
      <c r="O5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-170363.98877127052</v>
      </c>
      <c r="P51" s="449">
        <f>Skattekompensation[[#This Row],[Sammanlagt]]*-1</f>
        <v>170363.98877127052</v>
      </c>
      <c r="Q51" s="450">
        <v>2223472.4742711233</v>
      </c>
      <c r="R51" s="451">
        <v>2393836.4630423938</v>
      </c>
      <c r="S51" s="474">
        <v>-100092.43876960657</v>
      </c>
      <c r="T51" s="475">
        <f>Skattekompensation[[#This Row],[Skattekompensationen från åren 2010-2021 sammanlagt, €]]+Skattekompensation[[#This Row],[Återkrav av fördröjda skatteintäkter år 2021]]</f>
        <v>2293744.0242727874</v>
      </c>
    </row>
    <row r="52" spans="1:20" x14ac:dyDescent="0.25">
      <c r="A52" s="39">
        <v>151</v>
      </c>
      <c r="B52" s="13" t="s">
        <v>311</v>
      </c>
      <c r="C52" s="15">
        <v>1951</v>
      </c>
      <c r="D52" s="471">
        <v>-25182.696216293512</v>
      </c>
      <c r="E52" s="471">
        <v>-22498.636811495147</v>
      </c>
      <c r="F52" s="471">
        <v>-30219.235459552216</v>
      </c>
      <c r="G52" s="471">
        <v>-839.42320720978375</v>
      </c>
      <c r="H52" s="471">
        <v>-36.584291354279863</v>
      </c>
      <c r="I52" s="471">
        <v>-839.42320720978375</v>
      </c>
      <c r="J52" s="471">
        <v>-2.1095359041571631</v>
      </c>
      <c r="K52" s="471">
        <v>-4.2190718083143262</v>
      </c>
      <c r="L52" s="471">
        <v>2736.8009740759212</v>
      </c>
      <c r="M52" s="471">
        <v>-3802.1571525224736</v>
      </c>
      <c r="N52" s="471">
        <v>-2534.7714350149818</v>
      </c>
      <c r="O5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-83222.455414288706</v>
      </c>
      <c r="P52" s="449">
        <f>Skattekompensation[[#This Row],[Sammanlagt]]*-1</f>
        <v>83222.455414288706</v>
      </c>
      <c r="Q52" s="450">
        <v>1394576.5312169497</v>
      </c>
      <c r="R52" s="451">
        <v>1477798.9866312384</v>
      </c>
      <c r="S52" s="474">
        <v>-23178.913917790298</v>
      </c>
      <c r="T52" s="475">
        <f>Skattekompensation[[#This Row],[Skattekompensationen från åren 2010-2021 sammanlagt, €]]+Skattekompensation[[#This Row],[Återkrav av fördröjda skatteintäkter år 2021]]</f>
        <v>1454620.072713448</v>
      </c>
    </row>
    <row r="53" spans="1:20" x14ac:dyDescent="0.25">
      <c r="A53" s="39">
        <v>152</v>
      </c>
      <c r="B53" s="13" t="s">
        <v>30</v>
      </c>
      <c r="C53" s="15">
        <v>4522</v>
      </c>
      <c r="D53" s="471">
        <v>-53919.369316706208</v>
      </c>
      <c r="E53" s="471">
        <v>-42693.32342256578</v>
      </c>
      <c r="F53" s="471">
        <v>-64703.243180047451</v>
      </c>
      <c r="G53" s="471">
        <v>-1797.3123105568736</v>
      </c>
      <c r="H53" s="471">
        <v>-173.03225655999739</v>
      </c>
      <c r="I53" s="471">
        <v>-1797.3123105568736</v>
      </c>
      <c r="J53" s="471">
        <v>-42.437447428658707</v>
      </c>
      <c r="K53" s="471">
        <v>-84.874894857317415</v>
      </c>
      <c r="L53" s="471">
        <v>5568.5564923564816</v>
      </c>
      <c r="M53" s="471">
        <v>-5609.2151994067008</v>
      </c>
      <c r="N53" s="471">
        <v>-3739.476799604467</v>
      </c>
      <c r="O5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-168991.04064593383</v>
      </c>
      <c r="P53" s="449">
        <f>Skattekompensation[[#This Row],[Sammanlagt]]*-1</f>
        <v>168991.04064593383</v>
      </c>
      <c r="Q53" s="450">
        <v>2526872.3044801541</v>
      </c>
      <c r="R53" s="451">
        <v>2695863.3451260878</v>
      </c>
      <c r="S53" s="474">
        <v>-57476.685378846596</v>
      </c>
      <c r="T53" s="475">
        <f>Skattekompensation[[#This Row],[Skattekompensationen från åren 2010-2021 sammanlagt, €]]+Skattekompensation[[#This Row],[Återkrav av fördröjda skatteintäkter år 2021]]</f>
        <v>2638386.6597472411</v>
      </c>
    </row>
    <row r="54" spans="1:20" x14ac:dyDescent="0.25">
      <c r="A54" s="39">
        <v>153</v>
      </c>
      <c r="B54" s="13" t="s">
        <v>31</v>
      </c>
      <c r="C54" s="15">
        <v>26508</v>
      </c>
      <c r="D54" s="471">
        <v>-258364.98537044341</v>
      </c>
      <c r="E54" s="471">
        <v>-199962.79026602069</v>
      </c>
      <c r="F54" s="471">
        <v>-310037.9824445321</v>
      </c>
      <c r="G54" s="471">
        <v>-8612.1661790147809</v>
      </c>
      <c r="H54" s="471">
        <v>-900.76444625560555</v>
      </c>
      <c r="I54" s="471">
        <v>-8612.1661790147809</v>
      </c>
      <c r="J54" s="471">
        <v>-540.63334189347086</v>
      </c>
      <c r="K54" s="471">
        <v>-1081.2666837869417</v>
      </c>
      <c r="L54" s="471">
        <v>21115.780530129334</v>
      </c>
      <c r="M54" s="471">
        <v>-8329.7919361376262</v>
      </c>
      <c r="N54" s="471">
        <v>-5553.1946240917514</v>
      </c>
      <c r="O5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-780879.96094106196</v>
      </c>
      <c r="P54" s="449">
        <f>Skattekompensation[[#This Row],[Sammanlagt]]*-1</f>
        <v>780879.96094106196</v>
      </c>
      <c r="Q54" s="450">
        <v>10738258.048470972</v>
      </c>
      <c r="R54" s="451">
        <v>11519138.009412033</v>
      </c>
      <c r="S54" s="474">
        <v>-416066.4072902138</v>
      </c>
      <c r="T54" s="475">
        <f>Skattekompensation[[#This Row],[Skattekompensationen från åren 2010-2021 sammanlagt, €]]+Skattekompensation[[#This Row],[Återkrav av fördröjda skatteintäkter år 2021]]</f>
        <v>11103071.602121819</v>
      </c>
    </row>
    <row r="55" spans="1:20" x14ac:dyDescent="0.25">
      <c r="A55" s="39">
        <v>165</v>
      </c>
      <c r="B55" s="13" t="s">
        <v>32</v>
      </c>
      <c r="C55" s="15">
        <v>16413</v>
      </c>
      <c r="D55" s="471">
        <v>-175315.42906086281</v>
      </c>
      <c r="E55" s="471">
        <v>-112507.29461998209</v>
      </c>
      <c r="F55" s="471">
        <v>-210378.5148730354</v>
      </c>
      <c r="G55" s="471">
        <v>-5843.8476353620936</v>
      </c>
      <c r="H55" s="471">
        <v>-1153.3499341330903</v>
      </c>
      <c r="I55" s="471">
        <v>-5843.8476353620936</v>
      </c>
      <c r="J55" s="471">
        <v>-857.92234563943896</v>
      </c>
      <c r="K55" s="471">
        <v>-1715.8446912788779</v>
      </c>
      <c r="L55" s="471">
        <v>18030.035488344667</v>
      </c>
      <c r="M55" s="471">
        <v>-10633.164061251087</v>
      </c>
      <c r="N55" s="471">
        <v>-7088.7760408340582</v>
      </c>
      <c r="O5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-513307.95540939632</v>
      </c>
      <c r="P55" s="449">
        <f>Skattekompensation[[#This Row],[Sammanlagt]]*-1</f>
        <v>513307.95540939632</v>
      </c>
      <c r="Q55" s="450">
        <v>6579065.6792007992</v>
      </c>
      <c r="R55" s="451">
        <v>7092373.6346101956</v>
      </c>
      <c r="S55" s="474">
        <v>-251044.21693717974</v>
      </c>
      <c r="T55" s="475">
        <f>Skattekompensation[[#This Row],[Skattekompensationen från åren 2010-2021 sammanlagt, €]]+Skattekompensation[[#This Row],[Återkrav av fördröjda skatteintäkter år 2021]]</f>
        <v>6841329.417673016</v>
      </c>
    </row>
    <row r="56" spans="1:20" x14ac:dyDescent="0.25">
      <c r="A56" s="39">
        <v>167</v>
      </c>
      <c r="B56" s="13" t="s">
        <v>33</v>
      </c>
      <c r="C56" s="15">
        <v>76850</v>
      </c>
      <c r="D56" s="471">
        <v>-916753.33394068747</v>
      </c>
      <c r="E56" s="471">
        <v>-668703.5232742182</v>
      </c>
      <c r="F56" s="471">
        <v>-1100104.0007288249</v>
      </c>
      <c r="G56" s="471">
        <v>-30558.444464689579</v>
      </c>
      <c r="H56" s="471">
        <v>-3108.6431722134444</v>
      </c>
      <c r="I56" s="471">
        <v>-30558.444464689579</v>
      </c>
      <c r="J56" s="471">
        <v>-1488.0493557382765</v>
      </c>
      <c r="K56" s="471">
        <v>-2976.098711476553</v>
      </c>
      <c r="L56" s="471">
        <v>76382.32382178292</v>
      </c>
      <c r="M56" s="471">
        <v>-30647.271856763298</v>
      </c>
      <c r="N56" s="471">
        <v>-20431.514571175532</v>
      </c>
      <c r="O5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-2728947.0007186937</v>
      </c>
      <c r="P56" s="449">
        <f>Skattekompensation[[#This Row],[Sammanlagt]]*-1</f>
        <v>2728947.0007186937</v>
      </c>
      <c r="Q56" s="450">
        <v>33815831.535725646</v>
      </c>
      <c r="R56" s="451">
        <v>36544778.536444336</v>
      </c>
      <c r="S56" s="474">
        <v>-1042765.6796301426</v>
      </c>
      <c r="T56" s="475">
        <f>Skattekompensation[[#This Row],[Skattekompensationen från åren 2010-2021 sammanlagt, €]]+Skattekompensation[[#This Row],[Återkrav av fördröjda skatteintäkter år 2021]]</f>
        <v>35502012.856814191</v>
      </c>
    </row>
    <row r="57" spans="1:20" x14ac:dyDescent="0.25">
      <c r="A57" s="39">
        <v>169</v>
      </c>
      <c r="B57" s="13" t="s">
        <v>312</v>
      </c>
      <c r="C57" s="15">
        <v>5133</v>
      </c>
      <c r="D57" s="471">
        <v>-56829.886318440069</v>
      </c>
      <c r="E57" s="471">
        <v>-39658.456539521198</v>
      </c>
      <c r="F57" s="471">
        <v>-68195.863582128077</v>
      </c>
      <c r="G57" s="471">
        <v>-1894.3295439480023</v>
      </c>
      <c r="H57" s="471">
        <v>-172.46426261503433</v>
      </c>
      <c r="I57" s="471">
        <v>-1894.3295439480023</v>
      </c>
      <c r="J57" s="471">
        <v>-154.98303838553466</v>
      </c>
      <c r="K57" s="471">
        <v>-309.96607677106931</v>
      </c>
      <c r="L57" s="471">
        <v>5737.3645709425055</v>
      </c>
      <c r="M57" s="471">
        <v>-4205.3093840565534</v>
      </c>
      <c r="N57" s="471">
        <v>-2803.5395893710356</v>
      </c>
      <c r="O5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-170381.76330824205</v>
      </c>
      <c r="P57" s="449">
        <f>Skattekompensation[[#This Row],[Sammanlagt]]*-1</f>
        <v>170381.76330824205</v>
      </c>
      <c r="Q57" s="450">
        <v>2465383.5023070564</v>
      </c>
      <c r="R57" s="451">
        <v>2635765.2656152984</v>
      </c>
      <c r="S57" s="474">
        <v>-73220.005570840454</v>
      </c>
      <c r="T57" s="475">
        <f>Skattekompensation[[#This Row],[Skattekompensationen från åren 2010-2021 sammanlagt, €]]+Skattekompensation[[#This Row],[Återkrav av fördröjda skatteintäkter år 2021]]</f>
        <v>2562545.2600444579</v>
      </c>
    </row>
    <row r="58" spans="1:20" x14ac:dyDescent="0.25">
      <c r="A58" s="39">
        <v>171</v>
      </c>
      <c r="B58" s="13" t="s">
        <v>313</v>
      </c>
      <c r="C58" s="15">
        <v>4767</v>
      </c>
      <c r="D58" s="471">
        <v>-55244.55297071315</v>
      </c>
      <c r="E58" s="471">
        <v>-45138.788854046761</v>
      </c>
      <c r="F58" s="471">
        <v>-66293.463564855774</v>
      </c>
      <c r="G58" s="471">
        <v>-1841.4850990237717</v>
      </c>
      <c r="H58" s="471">
        <v>-290.13621119152458</v>
      </c>
      <c r="I58" s="471">
        <v>-1841.4850990237717</v>
      </c>
      <c r="J58" s="471">
        <v>-50.332786485153356</v>
      </c>
      <c r="K58" s="471">
        <v>-100.66557297030671</v>
      </c>
      <c r="L58" s="471">
        <v>6099.413476330953</v>
      </c>
      <c r="M58" s="471">
        <v>-5369.191899014133</v>
      </c>
      <c r="N58" s="471">
        <v>-3579.4612660094222</v>
      </c>
      <c r="O5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-173650.14984700282</v>
      </c>
      <c r="P58" s="449">
        <f>Skattekompensation[[#This Row],[Sammanlagt]]*-1</f>
        <v>173650.14984700282</v>
      </c>
      <c r="Q58" s="450">
        <v>2597581.2883356772</v>
      </c>
      <c r="R58" s="451">
        <v>2771231.4381826799</v>
      </c>
      <c r="S58" s="474">
        <v>-65034.110418364704</v>
      </c>
      <c r="T58" s="475">
        <f>Skattekompensation[[#This Row],[Skattekompensationen från åren 2010-2021 sammanlagt, €]]+Skattekompensation[[#This Row],[Återkrav av fördröjda skatteintäkter år 2021]]</f>
        <v>2706197.3277643151</v>
      </c>
    </row>
    <row r="59" spans="1:20" x14ac:dyDescent="0.25">
      <c r="A59" s="39">
        <v>172</v>
      </c>
      <c r="B59" s="13" t="s">
        <v>34</v>
      </c>
      <c r="C59" s="15">
        <v>4377</v>
      </c>
      <c r="D59" s="471">
        <v>-48791.247356566622</v>
      </c>
      <c r="E59" s="471">
        <v>-48015.017122711986</v>
      </c>
      <c r="F59" s="471">
        <v>-58549.49682787995</v>
      </c>
      <c r="G59" s="471">
        <v>-1626.3749118855542</v>
      </c>
      <c r="H59" s="471">
        <v>-96.151107169499625</v>
      </c>
      <c r="I59" s="471">
        <v>-1626.3749118855542</v>
      </c>
      <c r="J59" s="471">
        <v>-317.92556545739808</v>
      </c>
      <c r="K59" s="471">
        <v>-635.85113091479616</v>
      </c>
      <c r="L59" s="471">
        <v>6813.0718401426584</v>
      </c>
      <c r="M59" s="471">
        <v>-5942.3429980796882</v>
      </c>
      <c r="N59" s="471">
        <v>-3961.561998719792</v>
      </c>
      <c r="O5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-162749.27209112822</v>
      </c>
      <c r="P59" s="449">
        <f>Skattekompensation[[#This Row],[Sammanlagt]]*-1</f>
        <v>162749.27209112822</v>
      </c>
      <c r="Q59" s="450">
        <v>2630361.7671179031</v>
      </c>
      <c r="R59" s="451">
        <v>2793111.0392090315</v>
      </c>
      <c r="S59" s="474">
        <v>-57376.772631643085</v>
      </c>
      <c r="T59" s="475">
        <f>Skattekompensation[[#This Row],[Skattekompensationen från åren 2010-2021 sammanlagt, €]]+Skattekompensation[[#This Row],[Återkrav av fördröjda skatteintäkter år 2021]]</f>
        <v>2735734.2665773886</v>
      </c>
    </row>
    <row r="60" spans="1:20" x14ac:dyDescent="0.25">
      <c r="A60" s="39">
        <v>176</v>
      </c>
      <c r="B60" s="13" t="s">
        <v>35</v>
      </c>
      <c r="C60" s="15">
        <v>4606</v>
      </c>
      <c r="D60" s="471">
        <v>-52605.687206013572</v>
      </c>
      <c r="E60" s="471">
        <v>-50047.899341181008</v>
      </c>
      <c r="F60" s="471">
        <v>-63126.824647216286</v>
      </c>
      <c r="G60" s="471">
        <v>-1753.522906867119</v>
      </c>
      <c r="H60" s="471">
        <v>-73.217204161011381</v>
      </c>
      <c r="I60" s="471">
        <v>-1753.522906867119</v>
      </c>
      <c r="J60" s="471">
        <v>0</v>
      </c>
      <c r="K60" s="471">
        <v>0</v>
      </c>
      <c r="L60" s="471">
        <v>5951.0400598895521</v>
      </c>
      <c r="M60" s="471">
        <v>-4226.6498808957012</v>
      </c>
      <c r="N60" s="471">
        <v>-2817.7665872638013</v>
      </c>
      <c r="O6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-170454.05062057608</v>
      </c>
      <c r="P60" s="449">
        <f>Skattekompensation[[#This Row],[Sammanlagt]]*-1</f>
        <v>170454.05062057608</v>
      </c>
      <c r="Q60" s="450">
        <v>2815317.743034909</v>
      </c>
      <c r="R60" s="451">
        <v>2985771.7936554849</v>
      </c>
      <c r="S60" s="474">
        <v>-52777.459778653014</v>
      </c>
      <c r="T60" s="475">
        <f>Skattekompensation[[#This Row],[Skattekompensationen från åren 2010-2021 sammanlagt, €]]+Skattekompensation[[#This Row],[Återkrav av fördröjda skatteintäkter år 2021]]</f>
        <v>2932994.3338768319</v>
      </c>
    </row>
    <row r="61" spans="1:20" x14ac:dyDescent="0.25">
      <c r="A61" s="39">
        <v>177</v>
      </c>
      <c r="B61" s="13" t="s">
        <v>36</v>
      </c>
      <c r="C61" s="15">
        <v>1844</v>
      </c>
      <c r="D61" s="471">
        <v>-20791.120559137489</v>
      </c>
      <c r="E61" s="471">
        <v>-17376.0642969527</v>
      </c>
      <c r="F61" s="471">
        <v>-24949.344670964987</v>
      </c>
      <c r="G61" s="471">
        <v>-693.03735197124968</v>
      </c>
      <c r="H61" s="471">
        <v>-81.519846773565078</v>
      </c>
      <c r="I61" s="471">
        <v>-693.03735197124968</v>
      </c>
      <c r="J61" s="471">
        <v>-128.80752211979978</v>
      </c>
      <c r="K61" s="471">
        <v>-257.61504423959957</v>
      </c>
      <c r="L61" s="471">
        <v>1789.1435171189828</v>
      </c>
      <c r="M61" s="471">
        <v>-2385.6741055457164</v>
      </c>
      <c r="N61" s="471">
        <v>-1590.4494036971441</v>
      </c>
      <c r="O6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-67157.526636254523</v>
      </c>
      <c r="P61" s="449">
        <f>Skattekompensation[[#This Row],[Sammanlagt]]*-1</f>
        <v>67157.526636254523</v>
      </c>
      <c r="Q61" s="450">
        <v>1013549.2441377427</v>
      </c>
      <c r="R61" s="451">
        <v>1080706.7707739973</v>
      </c>
      <c r="S61" s="474">
        <v>-26488.976594409283</v>
      </c>
      <c r="T61" s="475">
        <f>Skattekompensation[[#This Row],[Skattekompensationen från åren 2010-2021 sammanlagt, €]]+Skattekompensation[[#This Row],[Återkrav av fördröjda skatteintäkter år 2021]]</f>
        <v>1054217.7941795881</v>
      </c>
    </row>
    <row r="62" spans="1:20" x14ac:dyDescent="0.25">
      <c r="A62" s="39">
        <v>178</v>
      </c>
      <c r="B62" s="13" t="s">
        <v>37</v>
      </c>
      <c r="C62" s="15">
        <v>6116</v>
      </c>
      <c r="D62" s="471">
        <v>-76658.412733035482</v>
      </c>
      <c r="E62" s="471">
        <v>-65678.340815507952</v>
      </c>
      <c r="F62" s="471">
        <v>-91990.095279642585</v>
      </c>
      <c r="G62" s="471">
        <v>-2555.2804244345161</v>
      </c>
      <c r="H62" s="471">
        <v>-138.94170024744614</v>
      </c>
      <c r="I62" s="471">
        <v>-2555.2804244345161</v>
      </c>
      <c r="J62" s="471">
        <v>-54.063334189347067</v>
      </c>
      <c r="K62" s="471">
        <v>-108.12666837869413</v>
      </c>
      <c r="L62" s="471">
        <v>9896.7067809449982</v>
      </c>
      <c r="M62" s="471">
        <v>-9712.5100650207969</v>
      </c>
      <c r="N62" s="471">
        <v>-6475.0067100138649</v>
      </c>
      <c r="O6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-246029.35137396018</v>
      </c>
      <c r="P62" s="449">
        <f>Skattekompensation[[#This Row],[Sammanlagt]]*-1</f>
        <v>246029.35137396018</v>
      </c>
      <c r="Q62" s="450">
        <v>3781746.9700938128</v>
      </c>
      <c r="R62" s="451">
        <v>4027776.3214677731</v>
      </c>
      <c r="S62" s="474">
        <v>-74608.58781517965</v>
      </c>
      <c r="T62" s="475">
        <f>Skattekompensation[[#This Row],[Skattekompensationen från åren 2010-2021 sammanlagt, €]]+Skattekompensation[[#This Row],[Återkrav av fördröjda skatteintäkter år 2021]]</f>
        <v>3953167.7336525936</v>
      </c>
    </row>
    <row r="63" spans="1:20" x14ac:dyDescent="0.25">
      <c r="A63" s="39">
        <v>179</v>
      </c>
      <c r="B63" s="13" t="s">
        <v>38</v>
      </c>
      <c r="C63" s="15">
        <v>142400</v>
      </c>
      <c r="D63" s="471">
        <v>-1648156.9702108903</v>
      </c>
      <c r="E63" s="471">
        <v>-1067322.9162185905</v>
      </c>
      <c r="F63" s="471">
        <v>-1977788.3642530681</v>
      </c>
      <c r="G63" s="471">
        <v>-54938.565673696343</v>
      </c>
      <c r="H63" s="471">
        <v>-8921.5590092041803</v>
      </c>
      <c r="I63" s="471">
        <v>-54938.565673696343</v>
      </c>
      <c r="J63" s="471">
        <v>-9340.3834873095766</v>
      </c>
      <c r="K63" s="471">
        <v>-18680.766974619153</v>
      </c>
      <c r="L63" s="471">
        <v>113756.98771046092</v>
      </c>
      <c r="M63" s="471">
        <v>-53474.540002203168</v>
      </c>
      <c r="N63" s="471">
        <v>-35649.693334802105</v>
      </c>
      <c r="O6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-4815455.3371276204</v>
      </c>
      <c r="P63" s="449">
        <f>Skattekompensation[[#This Row],[Sammanlagt]]*-1</f>
        <v>4815455.3371276204</v>
      </c>
      <c r="Q63" s="450">
        <v>56358139.390744321</v>
      </c>
      <c r="R63" s="451">
        <v>61173594.72787194</v>
      </c>
      <c r="S63" s="474">
        <v>-2072725.7025395012</v>
      </c>
      <c r="T63" s="475">
        <f>Skattekompensation[[#This Row],[Skattekompensationen från åren 2010-2021 sammanlagt, €]]+Skattekompensation[[#This Row],[Återkrav av fördröjda skatteintäkter år 2021]]</f>
        <v>59100869.025332436</v>
      </c>
    </row>
    <row r="64" spans="1:20" x14ac:dyDescent="0.25">
      <c r="A64" s="39">
        <v>181</v>
      </c>
      <c r="B64" s="13" t="s">
        <v>39</v>
      </c>
      <c r="C64" s="15">
        <v>1739</v>
      </c>
      <c r="D64" s="471">
        <v>-22389.253289696666</v>
      </c>
      <c r="E64" s="471">
        <v>-19799.688001699837</v>
      </c>
      <c r="F64" s="471">
        <v>-26867.103947636002</v>
      </c>
      <c r="G64" s="471">
        <v>-746.30844298988893</v>
      </c>
      <c r="H64" s="471">
        <v>-28.064535688945302</v>
      </c>
      <c r="I64" s="471">
        <v>-746.30844298988893</v>
      </c>
      <c r="J64" s="471">
        <v>0</v>
      </c>
      <c r="K64" s="471">
        <v>0</v>
      </c>
      <c r="L64" s="471">
        <v>2691.6003898755844</v>
      </c>
      <c r="M64" s="471">
        <v>-2886.8016511314831</v>
      </c>
      <c r="N64" s="471">
        <v>-1924.5344340876557</v>
      </c>
      <c r="O6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-72696.46235604478</v>
      </c>
      <c r="P64" s="449">
        <f>Skattekompensation[[#This Row],[Sammanlagt]]*-1</f>
        <v>72696.46235604478</v>
      </c>
      <c r="Q64" s="450">
        <v>1171768.601085946</v>
      </c>
      <c r="R64" s="451">
        <v>1244465.0634419906</v>
      </c>
      <c r="S64" s="474">
        <v>-22289.320323259144</v>
      </c>
      <c r="T64" s="475">
        <f>Skattekompensation[[#This Row],[Skattekompensationen från åren 2010-2021 sammanlagt, €]]+Skattekompensation[[#This Row],[Återkrav av fördröjda skatteintäkter år 2021]]</f>
        <v>1222175.7431187315</v>
      </c>
    </row>
    <row r="65" spans="1:20" x14ac:dyDescent="0.25">
      <c r="A65" s="39">
        <v>182</v>
      </c>
      <c r="B65" s="13" t="s">
        <v>40</v>
      </c>
      <c r="C65" s="15">
        <v>20182</v>
      </c>
      <c r="D65" s="471">
        <v>-203497.79042784774</v>
      </c>
      <c r="E65" s="471">
        <v>-171247.12696154224</v>
      </c>
      <c r="F65" s="471">
        <v>-244197.3485134173</v>
      </c>
      <c r="G65" s="471">
        <v>-6783.2596809282577</v>
      </c>
      <c r="H65" s="471">
        <v>-831.60748644526291</v>
      </c>
      <c r="I65" s="471">
        <v>-6783.2596809282577</v>
      </c>
      <c r="J65" s="471">
        <v>-219.68780924696347</v>
      </c>
      <c r="K65" s="471">
        <v>-439.37561849392694</v>
      </c>
      <c r="L65" s="471">
        <v>20938.532047614008</v>
      </c>
      <c r="M65" s="471">
        <v>-13000.187464962464</v>
      </c>
      <c r="N65" s="471">
        <v>-8666.7916433083101</v>
      </c>
      <c r="O6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-634727.90323950676</v>
      </c>
      <c r="P65" s="449">
        <f>Skattekompensation[[#This Row],[Sammanlagt]]*-1</f>
        <v>634727.90323950676</v>
      </c>
      <c r="Q65" s="450">
        <v>9135663.3648623936</v>
      </c>
      <c r="R65" s="451">
        <v>9770391.2681019008</v>
      </c>
      <c r="S65" s="474">
        <v>-323969.58338388085</v>
      </c>
      <c r="T65" s="475">
        <f>Skattekompensation[[#This Row],[Skattekompensationen från åren 2010-2021 sammanlagt, €]]+Skattekompensation[[#This Row],[Återkrav av fördröjda skatteintäkter år 2021]]</f>
        <v>9446421.6847180203</v>
      </c>
    </row>
    <row r="66" spans="1:20" x14ac:dyDescent="0.25">
      <c r="A66" s="39">
        <v>186</v>
      </c>
      <c r="B66" s="13" t="s">
        <v>314</v>
      </c>
      <c r="C66" s="15">
        <v>43711</v>
      </c>
      <c r="D66" s="471">
        <v>-435059.21228333079</v>
      </c>
      <c r="E66" s="471">
        <v>-240139.28390856466</v>
      </c>
      <c r="F66" s="471">
        <v>-522071.05473999697</v>
      </c>
      <c r="G66" s="471">
        <v>-14501.973742777694</v>
      </c>
      <c r="H66" s="471">
        <v>-6968.990844395963</v>
      </c>
      <c r="I66" s="471">
        <v>-14501.973742777694</v>
      </c>
      <c r="J66" s="471">
        <v>-19616.552167116359</v>
      </c>
      <c r="K66" s="471">
        <v>-39233.104334232718</v>
      </c>
      <c r="L66" s="471">
        <v>36812.155389968648</v>
      </c>
      <c r="M66" s="471">
        <v>-14916.527843568891</v>
      </c>
      <c r="N66" s="471">
        <v>-9944.3518957125943</v>
      </c>
      <c r="O6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-1280140.8701125057</v>
      </c>
      <c r="P66" s="449">
        <f>Skattekompensation[[#This Row],[Sammanlagt]]*-1</f>
        <v>1280140.8701125057</v>
      </c>
      <c r="Q66" s="450">
        <v>13587354.24979341</v>
      </c>
      <c r="R66" s="451">
        <v>14867495.119905915</v>
      </c>
      <c r="S66" s="474">
        <v>-758623.82958170259</v>
      </c>
      <c r="T66" s="475">
        <f>Skattekompensation[[#This Row],[Skattekompensationen från åren 2010-2021 sammanlagt, €]]+Skattekompensation[[#This Row],[Återkrav av fördröjda skatteintäkter år 2021]]</f>
        <v>14108871.290324213</v>
      </c>
    </row>
    <row r="67" spans="1:20" x14ac:dyDescent="0.25">
      <c r="A67" s="39">
        <v>202</v>
      </c>
      <c r="B67" s="13" t="s">
        <v>315</v>
      </c>
      <c r="C67" s="15">
        <v>33937</v>
      </c>
      <c r="D67" s="471">
        <v>-317040.57849576452</v>
      </c>
      <c r="E67" s="471">
        <v>-186853.50994003029</v>
      </c>
      <c r="F67" s="471">
        <v>-380448.69419491739</v>
      </c>
      <c r="G67" s="471">
        <v>-10568.01928319215</v>
      </c>
      <c r="H67" s="471">
        <v>-5046.3152938769845</v>
      </c>
      <c r="I67" s="471">
        <v>-10568.01928319215</v>
      </c>
      <c r="J67" s="471">
        <v>-2351.0444567215131</v>
      </c>
      <c r="K67" s="471">
        <v>-4702.0889134430263</v>
      </c>
      <c r="L67" s="471">
        <v>33651.335176391782</v>
      </c>
      <c r="M67" s="471">
        <v>-17516.919044485781</v>
      </c>
      <c r="N67" s="471">
        <v>-11677.946029657187</v>
      </c>
      <c r="O6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-913121.79975888925</v>
      </c>
      <c r="P67" s="449">
        <f>Skattekompensation[[#This Row],[Sammanlagt]]*-1</f>
        <v>913121.79975888925</v>
      </c>
      <c r="Q67" s="450">
        <v>9990237.8301775251</v>
      </c>
      <c r="R67" s="451">
        <v>10903359.629936414</v>
      </c>
      <c r="S67" s="474">
        <v>-566009.35398956505</v>
      </c>
      <c r="T67" s="475">
        <f>Skattekompensation[[#This Row],[Skattekompensationen från åren 2010-2021 sammanlagt, €]]+Skattekompensation[[#This Row],[Återkrav av fördröjda skatteintäkter år 2021]]</f>
        <v>10337350.275946848</v>
      </c>
    </row>
    <row r="68" spans="1:20" x14ac:dyDescent="0.25">
      <c r="A68" s="39">
        <v>204</v>
      </c>
      <c r="B68" s="13" t="s">
        <v>41</v>
      </c>
      <c r="C68" s="15">
        <v>2893</v>
      </c>
      <c r="D68" s="471">
        <v>-31903.491030399495</v>
      </c>
      <c r="E68" s="471">
        <v>-34402.033124215566</v>
      </c>
      <c r="F68" s="471">
        <v>-38284.189236479397</v>
      </c>
      <c r="G68" s="471">
        <v>-1063.4497010133164</v>
      </c>
      <c r="H68" s="471">
        <v>-79.341695762409344</v>
      </c>
      <c r="I68" s="471">
        <v>-1063.4497010133164</v>
      </c>
      <c r="J68" s="471">
        <v>-57.537283374204719</v>
      </c>
      <c r="K68" s="471">
        <v>-115.07456674840944</v>
      </c>
      <c r="L68" s="471">
        <v>4484.075645387712</v>
      </c>
      <c r="M68" s="471">
        <v>-3052.247434481385</v>
      </c>
      <c r="N68" s="471">
        <v>-2034.8316229875898</v>
      </c>
      <c r="O6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-107571.5697510874</v>
      </c>
      <c r="P68" s="449">
        <f>Skattekompensation[[#This Row],[Sammanlagt]]*-1</f>
        <v>107571.5697510874</v>
      </c>
      <c r="Q68" s="450">
        <v>1757255.779646328</v>
      </c>
      <c r="R68" s="451">
        <v>1864827.3493974153</v>
      </c>
      <c r="S68" s="474">
        <v>-36245.726705507499</v>
      </c>
      <c r="T68" s="475">
        <f>Skattekompensation[[#This Row],[Skattekompensationen från åren 2010-2021 sammanlagt, €]]+Skattekompensation[[#This Row],[Återkrav av fördröjda skatteintäkter år 2021]]</f>
        <v>1828581.6226919077</v>
      </c>
    </row>
    <row r="69" spans="1:20" x14ac:dyDescent="0.25">
      <c r="A69" s="39">
        <v>205</v>
      </c>
      <c r="B69" s="13" t="s">
        <v>316</v>
      </c>
      <c r="C69" s="15">
        <v>36709</v>
      </c>
      <c r="D69" s="471">
        <v>-410474.01452925225</v>
      </c>
      <c r="E69" s="471">
        <v>-271233.85504546942</v>
      </c>
      <c r="F69" s="471">
        <v>-492568.81743510271</v>
      </c>
      <c r="G69" s="471">
        <v>-13682.467150975075</v>
      </c>
      <c r="H69" s="471">
        <v>-1347.4866437532248</v>
      </c>
      <c r="I69" s="471">
        <v>-13682.467150975075</v>
      </c>
      <c r="J69" s="471">
        <v>-340.72335698302635</v>
      </c>
      <c r="K69" s="471">
        <v>-681.4467139660527</v>
      </c>
      <c r="L69" s="471">
        <v>38378.627724479098</v>
      </c>
      <c r="M69" s="471">
        <v>-13872.431918931561</v>
      </c>
      <c r="N69" s="471">
        <v>-9248.2879459543765</v>
      </c>
      <c r="O6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-1188753.3701668836</v>
      </c>
      <c r="P69" s="449">
        <f>Skattekompensation[[#This Row],[Sammanlagt]]*-1</f>
        <v>1188753.3701668836</v>
      </c>
      <c r="Q69" s="450">
        <v>15596307.184275841</v>
      </c>
      <c r="R69" s="451">
        <v>16785060.554442726</v>
      </c>
      <c r="S69" s="474">
        <v>-537761.4509501491</v>
      </c>
      <c r="T69" s="475">
        <f>Skattekompensation[[#This Row],[Skattekompensationen från åren 2010-2021 sammanlagt, €]]+Skattekompensation[[#This Row],[Återkrav av fördröjda skatteintäkter år 2021]]</f>
        <v>16247299.103492577</v>
      </c>
    </row>
    <row r="70" spans="1:20" x14ac:dyDescent="0.25">
      <c r="A70" s="39">
        <v>208</v>
      </c>
      <c r="B70" s="13" t="s">
        <v>42</v>
      </c>
      <c r="C70" s="15">
        <v>12373</v>
      </c>
      <c r="D70" s="471">
        <v>-148665.10011519497</v>
      </c>
      <c r="E70" s="471">
        <v>-109359.0018158473</v>
      </c>
      <c r="F70" s="471">
        <v>-178398.12013823396</v>
      </c>
      <c r="G70" s="471">
        <v>-4955.5033371731652</v>
      </c>
      <c r="H70" s="471">
        <v>-524.04928062188446</v>
      </c>
      <c r="I70" s="471">
        <v>-4955.5033371731652</v>
      </c>
      <c r="J70" s="471">
        <v>-28.808118382384833</v>
      </c>
      <c r="K70" s="471">
        <v>-57.616236764769667</v>
      </c>
      <c r="L70" s="471">
        <v>15346.098096773318</v>
      </c>
      <c r="M70" s="471">
        <v>-11736.268298834877</v>
      </c>
      <c r="N70" s="471">
        <v>-7824.1788658899186</v>
      </c>
      <c r="O7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-451158.05144734302</v>
      </c>
      <c r="P70" s="449">
        <f>Skattekompensation[[#This Row],[Sammanlagt]]*-1</f>
        <v>451158.05144734302</v>
      </c>
      <c r="Q70" s="450">
        <v>6291230.0007726178</v>
      </c>
      <c r="R70" s="451">
        <v>6742388.0522199608</v>
      </c>
      <c r="S70" s="474">
        <v>-160152.53337958828</v>
      </c>
      <c r="T70" s="475">
        <f>Skattekompensation[[#This Row],[Skattekompensationen från åren 2010-2021 sammanlagt, €]]+Skattekompensation[[#This Row],[Återkrav av fördröjda skatteintäkter år 2021]]</f>
        <v>6582235.5188403726</v>
      </c>
    </row>
    <row r="71" spans="1:20" x14ac:dyDescent="0.25">
      <c r="A71" s="39">
        <v>211</v>
      </c>
      <c r="B71" s="13" t="s">
        <v>43</v>
      </c>
      <c r="C71" s="15">
        <v>31868</v>
      </c>
      <c r="D71" s="471">
        <v>-319101.95042806043</v>
      </c>
      <c r="E71" s="471">
        <v>-198416.8856346962</v>
      </c>
      <c r="F71" s="471">
        <v>-382922.34051367251</v>
      </c>
      <c r="G71" s="471">
        <v>-10636.731680935347</v>
      </c>
      <c r="H71" s="471">
        <v>-3820.206615660114</v>
      </c>
      <c r="I71" s="471">
        <v>-10636.731680935347</v>
      </c>
      <c r="J71" s="471">
        <v>-2688.170499846924</v>
      </c>
      <c r="K71" s="471">
        <v>-5376.3409996938481</v>
      </c>
      <c r="L71" s="471">
        <v>33769.389773455558</v>
      </c>
      <c r="M71" s="471">
        <v>-19033.769297470251</v>
      </c>
      <c r="N71" s="471">
        <v>-12689.179531646834</v>
      </c>
      <c r="O7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-931552.91710916208</v>
      </c>
      <c r="P71" s="449">
        <f>Skattekompensation[[#This Row],[Sammanlagt]]*-1</f>
        <v>931552.91710916208</v>
      </c>
      <c r="Q71" s="450">
        <v>11401691.690927636</v>
      </c>
      <c r="R71" s="451">
        <v>12333244.608036797</v>
      </c>
      <c r="S71" s="474">
        <v>-513078.216171109</v>
      </c>
      <c r="T71" s="475">
        <f>Skattekompensation[[#This Row],[Skattekompensationen från åren 2010-2021 sammanlagt, €]]+Skattekompensation[[#This Row],[Återkrav av fördröjda skatteintäkter år 2021]]</f>
        <v>11820166.391865689</v>
      </c>
    </row>
    <row r="72" spans="1:20" x14ac:dyDescent="0.25">
      <c r="A72" s="39">
        <v>213</v>
      </c>
      <c r="B72" s="13" t="s">
        <v>44</v>
      </c>
      <c r="C72" s="15">
        <v>5356</v>
      </c>
      <c r="D72" s="471">
        <v>-60260.210423658806</v>
      </c>
      <c r="E72" s="471">
        <v>-57970.713249799919</v>
      </c>
      <c r="F72" s="471">
        <v>-72312.252508390564</v>
      </c>
      <c r="G72" s="471">
        <v>-2008.6736807886268</v>
      </c>
      <c r="H72" s="471">
        <v>-131.35334576272152</v>
      </c>
      <c r="I72" s="471">
        <v>-2008.6736807886268</v>
      </c>
      <c r="J72" s="471">
        <v>-34.056051561498613</v>
      </c>
      <c r="K72" s="471">
        <v>-68.112103122997226</v>
      </c>
      <c r="L72" s="471">
        <v>8512.3694785931584</v>
      </c>
      <c r="M72" s="471">
        <v>-9311.9762694909987</v>
      </c>
      <c r="N72" s="471">
        <v>-6207.9841796606661</v>
      </c>
      <c r="O7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-201801.63601443227</v>
      </c>
      <c r="P72" s="449">
        <f>Skattekompensation[[#This Row],[Sammanlagt]]*-1</f>
        <v>201801.63601443227</v>
      </c>
      <c r="Q72" s="450">
        <v>3145246.2229983481</v>
      </c>
      <c r="R72" s="451">
        <v>3347047.8590127802</v>
      </c>
      <c r="S72" s="474">
        <v>-70015.771292690799</v>
      </c>
      <c r="T72" s="475">
        <f>Skattekompensation[[#This Row],[Skattekompensationen från åren 2010-2021 sammanlagt, €]]+Skattekompensation[[#This Row],[Återkrav av fördröjda skatteintäkter år 2021]]</f>
        <v>3277032.0877200896</v>
      </c>
    </row>
    <row r="73" spans="1:20" x14ac:dyDescent="0.25">
      <c r="A73" s="39">
        <v>214</v>
      </c>
      <c r="B73" s="13" t="s">
        <v>45</v>
      </c>
      <c r="C73" s="15">
        <v>12906</v>
      </c>
      <c r="D73" s="471">
        <v>-156385.81314825598</v>
      </c>
      <c r="E73" s="471">
        <v>-130557.04378269473</v>
      </c>
      <c r="F73" s="471">
        <v>-187662.97577790718</v>
      </c>
      <c r="G73" s="471">
        <v>-5212.8604382751982</v>
      </c>
      <c r="H73" s="471">
        <v>-470.5310000998968</v>
      </c>
      <c r="I73" s="471">
        <v>-5212.8604382751982</v>
      </c>
      <c r="J73" s="471">
        <v>-345.59379426350148</v>
      </c>
      <c r="K73" s="471">
        <v>-691.18758852700296</v>
      </c>
      <c r="L73" s="471">
        <v>15333.548548825804</v>
      </c>
      <c r="M73" s="471">
        <v>-12256.942392609328</v>
      </c>
      <c r="N73" s="471">
        <v>-8171.2949284062188</v>
      </c>
      <c r="O7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-491633.55474048841</v>
      </c>
      <c r="P73" s="449">
        <f>Skattekompensation[[#This Row],[Sammanlagt]]*-1</f>
        <v>491633.55474048841</v>
      </c>
      <c r="Q73" s="450">
        <v>7223029.2665842324</v>
      </c>
      <c r="R73" s="451">
        <v>7714662.821324721</v>
      </c>
      <c r="S73" s="474">
        <v>-177618.321825961</v>
      </c>
      <c r="T73" s="475">
        <f>Skattekompensation[[#This Row],[Skattekompensationen från åren 2010-2021 sammanlagt, €]]+Skattekompensation[[#This Row],[Återkrav av fördröjda skatteintäkter år 2021]]</f>
        <v>7537044.4994987603</v>
      </c>
    </row>
    <row r="74" spans="1:20" x14ac:dyDescent="0.25">
      <c r="A74" s="39">
        <v>216</v>
      </c>
      <c r="B74" s="13" t="s">
        <v>46</v>
      </c>
      <c r="C74" s="15">
        <v>1339</v>
      </c>
      <c r="D74" s="471">
        <v>-16405.899840310769</v>
      </c>
      <c r="E74" s="471">
        <v>-15345.178758811318</v>
      </c>
      <c r="F74" s="471">
        <v>-19687.079808372921</v>
      </c>
      <c r="G74" s="471">
        <v>-546.86332801035894</v>
      </c>
      <c r="H74" s="471">
        <v>-31.686920885090036</v>
      </c>
      <c r="I74" s="471">
        <v>-546.86332801035894</v>
      </c>
      <c r="J74" s="471">
        <v>0</v>
      </c>
      <c r="K74" s="471">
        <v>0</v>
      </c>
      <c r="L74" s="471">
        <v>1547.3703677230781</v>
      </c>
      <c r="M74" s="471">
        <v>-1503.5851965824177</v>
      </c>
      <c r="N74" s="471">
        <v>-1002.3901310549452</v>
      </c>
      <c r="O7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-53522.176944315106</v>
      </c>
      <c r="P74" s="449">
        <f>Skattekompensation[[#This Row],[Sammanlagt]]*-1</f>
        <v>53522.176944315106</v>
      </c>
      <c r="Q74" s="450">
        <v>852503.90196205734</v>
      </c>
      <c r="R74" s="451">
        <v>906026.07890637242</v>
      </c>
      <c r="S74" s="474">
        <v>-15234.803296337159</v>
      </c>
      <c r="T74" s="475">
        <f>Skattekompensation[[#This Row],[Skattekompensationen från åren 2010-2021 sammanlagt, €]]+Skattekompensation[[#This Row],[Återkrav av fördröjda skatteintäkter år 2021]]</f>
        <v>890791.27561003529</v>
      </c>
    </row>
    <row r="75" spans="1:20" x14ac:dyDescent="0.25">
      <c r="A75" s="39">
        <v>217</v>
      </c>
      <c r="B75" s="13" t="s">
        <v>47</v>
      </c>
      <c r="C75" s="15">
        <v>5464</v>
      </c>
      <c r="D75" s="471">
        <v>-68723.511426424884</v>
      </c>
      <c r="E75" s="471">
        <v>-46942.446559498581</v>
      </c>
      <c r="F75" s="471">
        <v>-82468.213711709861</v>
      </c>
      <c r="G75" s="471">
        <v>-2290.783714214163</v>
      </c>
      <c r="H75" s="471">
        <v>-118.31966491981123</v>
      </c>
      <c r="I75" s="471">
        <v>-2290.783714214163</v>
      </c>
      <c r="J75" s="471">
        <v>-56.760085935831029</v>
      </c>
      <c r="K75" s="471">
        <v>-113.52017187166206</v>
      </c>
      <c r="L75" s="471">
        <v>6384.8323986770602</v>
      </c>
      <c r="M75" s="471">
        <v>-5438.4855254721806</v>
      </c>
      <c r="N75" s="471">
        <v>-3625.6570169814536</v>
      </c>
      <c r="O7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-205683.64919256553</v>
      </c>
      <c r="P75" s="449">
        <f>Skattekompensation[[#This Row],[Sammanlagt]]*-1</f>
        <v>205683.64919256553</v>
      </c>
      <c r="Q75" s="450">
        <v>2806910.6192087689</v>
      </c>
      <c r="R75" s="451">
        <v>3012594.2684013345</v>
      </c>
      <c r="S75" s="474">
        <v>-69814.705542801166</v>
      </c>
      <c r="T75" s="475">
        <f>Skattekompensation[[#This Row],[Skattekompensationen från åren 2010-2021 sammanlagt, €]]+Skattekompensation[[#This Row],[Återkrav av fördröjda skatteintäkter år 2021]]</f>
        <v>2942779.5628585336</v>
      </c>
    </row>
    <row r="76" spans="1:20" x14ac:dyDescent="0.25">
      <c r="A76" s="39">
        <v>218</v>
      </c>
      <c r="B76" s="13" t="s">
        <v>317</v>
      </c>
      <c r="C76" s="15">
        <v>1245</v>
      </c>
      <c r="D76" s="471">
        <v>-17400.268676499352</v>
      </c>
      <c r="E76" s="471">
        <v>-14843.926634418876</v>
      </c>
      <c r="F76" s="471">
        <v>-20880.322411799225</v>
      </c>
      <c r="G76" s="471">
        <v>-580.00895588331173</v>
      </c>
      <c r="H76" s="471">
        <v>-15.436876210919701</v>
      </c>
      <c r="I76" s="471">
        <v>-580.00895588331173</v>
      </c>
      <c r="J76" s="471">
        <v>-24.426205206030303</v>
      </c>
      <c r="K76" s="471">
        <v>-48.852410412060607</v>
      </c>
      <c r="L76" s="471">
        <v>1450.305722536114</v>
      </c>
      <c r="M76" s="471">
        <v>-2514.7564820724388</v>
      </c>
      <c r="N76" s="471">
        <v>-1676.5043213816257</v>
      </c>
      <c r="O7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-57114.206207231044</v>
      </c>
      <c r="P76" s="449">
        <f>Skattekompensation[[#This Row],[Sammanlagt]]*-1</f>
        <v>57114.206207231044</v>
      </c>
      <c r="Q76" s="450">
        <v>920355.94657905761</v>
      </c>
      <c r="R76" s="451">
        <v>977470.15278628864</v>
      </c>
      <c r="S76" s="474">
        <v>-14926.917763006473</v>
      </c>
      <c r="T76" s="475">
        <f>Skattekompensation[[#This Row],[Skattekompensationen från åren 2010-2021 sammanlagt, €]]+Skattekompensation[[#This Row],[Återkrav av fördröjda skatteintäkter år 2021]]</f>
        <v>962543.23502328212</v>
      </c>
    </row>
    <row r="77" spans="1:20" x14ac:dyDescent="0.25">
      <c r="A77" s="39">
        <v>224</v>
      </c>
      <c r="B77" s="13" t="s">
        <v>318</v>
      </c>
      <c r="C77" s="15">
        <v>8714</v>
      </c>
      <c r="D77" s="471">
        <v>-98366.79255976023</v>
      </c>
      <c r="E77" s="471">
        <v>-67953.119393265268</v>
      </c>
      <c r="F77" s="471">
        <v>-118040.15107171227</v>
      </c>
      <c r="G77" s="471">
        <v>-3278.893085325341</v>
      </c>
      <c r="H77" s="471">
        <v>-684.85260226899391</v>
      </c>
      <c r="I77" s="471">
        <v>-3278.893085325341</v>
      </c>
      <c r="J77" s="471">
        <v>-799.55728531102989</v>
      </c>
      <c r="K77" s="471">
        <v>-1599.1145706220598</v>
      </c>
      <c r="L77" s="471">
        <v>8907.9578838059351</v>
      </c>
      <c r="M77" s="471">
        <v>-4509.321879378972</v>
      </c>
      <c r="N77" s="471">
        <v>-3006.2145862526477</v>
      </c>
      <c r="O7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-292608.95223541628</v>
      </c>
      <c r="P77" s="449">
        <f>Skattekompensation[[#This Row],[Sammanlagt]]*-1</f>
        <v>292608.95223541628</v>
      </c>
      <c r="Q77" s="450">
        <v>3811193.0873534298</v>
      </c>
      <c r="R77" s="451">
        <v>4103802.0395888463</v>
      </c>
      <c r="S77" s="474">
        <v>-120571.56712030922</v>
      </c>
      <c r="T77" s="475">
        <f>Skattekompensation[[#This Row],[Skattekompensationen från åren 2010-2021 sammanlagt, €]]+Skattekompensation[[#This Row],[Återkrav av fördröjda skatteintäkter år 2021]]</f>
        <v>3983230.4724685373</v>
      </c>
    </row>
    <row r="78" spans="1:20" x14ac:dyDescent="0.25">
      <c r="A78" s="39">
        <v>226</v>
      </c>
      <c r="B78" s="13" t="s">
        <v>48</v>
      </c>
      <c r="C78" s="15">
        <v>3949</v>
      </c>
      <c r="D78" s="471">
        <v>-46878.052894751869</v>
      </c>
      <c r="E78" s="471">
        <v>-43769.125571928882</v>
      </c>
      <c r="F78" s="471">
        <v>-56253.66347370224</v>
      </c>
      <c r="G78" s="471">
        <v>-1562.6017631583957</v>
      </c>
      <c r="H78" s="471">
        <v>-74.877875958692471</v>
      </c>
      <c r="I78" s="471">
        <v>-1562.6017631583957</v>
      </c>
      <c r="J78" s="471">
        <v>-5.8351490214405723</v>
      </c>
      <c r="K78" s="471">
        <v>-11.670298042881145</v>
      </c>
      <c r="L78" s="471">
        <v>4179.4436983078012</v>
      </c>
      <c r="M78" s="471">
        <v>-4954.2953533054906</v>
      </c>
      <c r="N78" s="471">
        <v>-3302.8635688703271</v>
      </c>
      <c r="O7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-154196.14401359082</v>
      </c>
      <c r="P78" s="449">
        <f>Skattekompensation[[#This Row],[Sammanlagt]]*-1</f>
        <v>154196.14401359082</v>
      </c>
      <c r="Q78" s="450">
        <v>2286256.0156960371</v>
      </c>
      <c r="R78" s="451">
        <v>2440452.1597096277</v>
      </c>
      <c r="S78" s="474">
        <v>-48191.841820210262</v>
      </c>
      <c r="T78" s="475">
        <f>Skattekompensation[[#This Row],[Skattekompensationen från åren 2010-2021 sammanlagt, €]]+Skattekompensation[[#This Row],[Återkrav av fördröjda skatteintäkter år 2021]]</f>
        <v>2392260.3178894175</v>
      </c>
    </row>
    <row r="79" spans="1:20" x14ac:dyDescent="0.25">
      <c r="A79" s="39">
        <v>230</v>
      </c>
      <c r="B79" s="13" t="s">
        <v>49</v>
      </c>
      <c r="C79" s="15">
        <v>2342</v>
      </c>
      <c r="D79" s="471">
        <v>-32867.562026806823</v>
      </c>
      <c r="E79" s="471">
        <v>-27036.550569259012</v>
      </c>
      <c r="F79" s="471">
        <v>-39441.074432168192</v>
      </c>
      <c r="G79" s="471">
        <v>-1095.585400893561</v>
      </c>
      <c r="H79" s="471">
        <v>-51.775921409326799</v>
      </c>
      <c r="I79" s="471">
        <v>-1095.585400893561</v>
      </c>
      <c r="J79" s="471">
        <v>0</v>
      </c>
      <c r="K79" s="471">
        <v>0</v>
      </c>
      <c r="L79" s="471">
        <v>3140.052377592931</v>
      </c>
      <c r="M79" s="471">
        <v>-3555.9607642825085</v>
      </c>
      <c r="N79" s="471">
        <v>-2370.6405095216724</v>
      </c>
      <c r="O7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-104374.68264764173</v>
      </c>
      <c r="P79" s="449">
        <f>Skattekompensation[[#This Row],[Sammanlagt]]*-1</f>
        <v>104374.68264764173</v>
      </c>
      <c r="Q79" s="450">
        <v>1614625.7344258635</v>
      </c>
      <c r="R79" s="451">
        <v>1719000.4170735052</v>
      </c>
      <c r="S79" s="474">
        <v>-25500.857208686612</v>
      </c>
      <c r="T79" s="475">
        <f>Skattekompensation[[#This Row],[Skattekompensationen från åren 2010-2021 sammanlagt, €]]+Skattekompensation[[#This Row],[Återkrav av fördröjda skatteintäkter år 2021]]</f>
        <v>1693499.5598648186</v>
      </c>
    </row>
    <row r="80" spans="1:20" x14ac:dyDescent="0.25">
      <c r="A80" s="39">
        <v>231</v>
      </c>
      <c r="B80" s="13" t="s">
        <v>319</v>
      </c>
      <c r="C80" s="15">
        <v>1246</v>
      </c>
      <c r="D80" s="471">
        <v>-14666.168343033884</v>
      </c>
      <c r="E80" s="471">
        <v>-11292.739023188837</v>
      </c>
      <c r="F80" s="471">
        <v>-17599.402011640661</v>
      </c>
      <c r="G80" s="471">
        <v>-488.8722781011295</v>
      </c>
      <c r="H80" s="471">
        <v>-22.613734172464234</v>
      </c>
      <c r="I80" s="471">
        <v>-488.8722781011295</v>
      </c>
      <c r="J80" s="471">
        <v>0</v>
      </c>
      <c r="K80" s="471">
        <v>0</v>
      </c>
      <c r="L80" s="471">
        <v>1194.7613877818756</v>
      </c>
      <c r="M80" s="471">
        <v>-379.69067448632262</v>
      </c>
      <c r="N80" s="471">
        <v>-253.12711632421508</v>
      </c>
      <c r="O8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-43996.724071266763</v>
      </c>
      <c r="P80" s="449">
        <f>Skattekompensation[[#This Row],[Sammanlagt]]*-1</f>
        <v>43996.724071266763</v>
      </c>
      <c r="Q80" s="450">
        <v>596283.0883594068</v>
      </c>
      <c r="R80" s="451">
        <v>640279.81243067351</v>
      </c>
      <c r="S80" s="474">
        <v>-25050.758830162482</v>
      </c>
      <c r="T80" s="475">
        <f>Skattekompensation[[#This Row],[Skattekompensationen från åren 2010-2021 sammanlagt, €]]+Skattekompensation[[#This Row],[Återkrav av fördröjda skatteintäkter år 2021]]</f>
        <v>615229.05360051105</v>
      </c>
    </row>
    <row r="81" spans="1:20" x14ac:dyDescent="0.25">
      <c r="A81" s="39">
        <v>232</v>
      </c>
      <c r="B81" s="13" t="s">
        <v>50</v>
      </c>
      <c r="C81" s="15">
        <v>13184</v>
      </c>
      <c r="D81" s="471">
        <v>-171227.68211016903</v>
      </c>
      <c r="E81" s="471">
        <v>-131950.21566956904</v>
      </c>
      <c r="F81" s="471">
        <v>-205473.21853220282</v>
      </c>
      <c r="G81" s="471">
        <v>-5707.5894036723012</v>
      </c>
      <c r="H81" s="471">
        <v>-462.82595822286447</v>
      </c>
      <c r="I81" s="471">
        <v>-5707.5894036723012</v>
      </c>
      <c r="J81" s="471">
        <v>-42.990121162613335</v>
      </c>
      <c r="K81" s="471">
        <v>-85.980242325226669</v>
      </c>
      <c r="L81" s="471">
        <v>18119.103961388086</v>
      </c>
      <c r="M81" s="471">
        <v>-13024.699341009626</v>
      </c>
      <c r="N81" s="471">
        <v>-8683.1328940064177</v>
      </c>
      <c r="O8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-524246.8197146242</v>
      </c>
      <c r="P81" s="449">
        <f>Skattekompensation[[#This Row],[Sammanlagt]]*-1</f>
        <v>524246.8197146242</v>
      </c>
      <c r="Q81" s="450">
        <v>7723684.8445102312</v>
      </c>
      <c r="R81" s="451">
        <v>8247931.6642248556</v>
      </c>
      <c r="S81" s="474">
        <v>-169686.73022120848</v>
      </c>
      <c r="T81" s="475">
        <f>Skattekompensation[[#This Row],[Skattekompensationen från åren 2010-2021 sammanlagt, €]]+Skattekompensation[[#This Row],[Återkrav av fördröjda skatteintäkter år 2021]]</f>
        <v>8078244.9340036474</v>
      </c>
    </row>
    <row r="82" spans="1:20" x14ac:dyDescent="0.25">
      <c r="A82" s="39">
        <v>233</v>
      </c>
      <c r="B82" s="13" t="s">
        <v>51</v>
      </c>
      <c r="C82" s="15">
        <v>15726</v>
      </c>
      <c r="D82" s="471">
        <v>-199471.80273697394</v>
      </c>
      <c r="E82" s="471">
        <v>-152578.89485115168</v>
      </c>
      <c r="F82" s="471">
        <v>-239366.16328436873</v>
      </c>
      <c r="G82" s="471">
        <v>-6649.0600912324644</v>
      </c>
      <c r="H82" s="471">
        <v>-395.1635221823031</v>
      </c>
      <c r="I82" s="471">
        <v>-6649.0600912324644</v>
      </c>
      <c r="J82" s="471">
        <v>-188.68133239603591</v>
      </c>
      <c r="K82" s="471">
        <v>-377.36266479207183</v>
      </c>
      <c r="L82" s="471">
        <v>21903.514544215301</v>
      </c>
      <c r="M82" s="471">
        <v>-18336.713564465139</v>
      </c>
      <c r="N82" s="471">
        <v>-12224.475709643426</v>
      </c>
      <c r="O8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-614333.86330422282</v>
      </c>
      <c r="P82" s="449">
        <f>Skattekompensation[[#This Row],[Sammanlagt]]*-1</f>
        <v>614333.86330422282</v>
      </c>
      <c r="Q82" s="450">
        <v>9138327.3516838998</v>
      </c>
      <c r="R82" s="451">
        <v>9752661.2149881218</v>
      </c>
      <c r="S82" s="474">
        <v>-202307.97544675026</v>
      </c>
      <c r="T82" s="475">
        <f>Skattekompensation[[#This Row],[Skattekompensationen från åren 2010-2021 sammanlagt, €]]+Skattekompensation[[#This Row],[Återkrav av fördröjda skatteintäkter år 2021]]</f>
        <v>9550353.2395413723</v>
      </c>
    </row>
    <row r="83" spans="1:20" x14ac:dyDescent="0.25">
      <c r="A83" s="39">
        <v>235</v>
      </c>
      <c r="B83" s="13" t="s">
        <v>320</v>
      </c>
      <c r="C83" s="15">
        <v>9797</v>
      </c>
      <c r="D83" s="471">
        <v>-59383.810724343755</v>
      </c>
      <c r="E83" s="471">
        <v>-38557.415646744346</v>
      </c>
      <c r="F83" s="471">
        <v>-71260.572869212512</v>
      </c>
      <c r="G83" s="471">
        <v>-1979.4603574781252</v>
      </c>
      <c r="H83" s="471">
        <v>-3960.8708621109499</v>
      </c>
      <c r="I83" s="471">
        <v>-1979.4603574781252</v>
      </c>
      <c r="J83" s="471">
        <v>-5139.9002678863862</v>
      </c>
      <c r="K83" s="471">
        <v>-10279.800535772772</v>
      </c>
      <c r="L83" s="471">
        <v>5798.3353835370635</v>
      </c>
      <c r="M83" s="471">
        <v>-5089.4939441999904</v>
      </c>
      <c r="N83" s="471">
        <v>-3392.9959627999938</v>
      </c>
      <c r="O8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-195225.44614448989</v>
      </c>
      <c r="P83" s="449">
        <f>Skattekompensation[[#This Row],[Sammanlagt]]*-1</f>
        <v>195225.44614448989</v>
      </c>
      <c r="Q83" s="450">
        <v>1592633.4768192698</v>
      </c>
      <c r="R83" s="451">
        <v>1787858.9229637596</v>
      </c>
      <c r="S83" s="474">
        <v>-268680.16240692697</v>
      </c>
      <c r="T83" s="475">
        <f>Skattekompensation[[#This Row],[Skattekompensationen från åren 2010-2021 sammanlagt, €]]+Skattekompensation[[#This Row],[Återkrav av fördröjda skatteintäkter år 2021]]</f>
        <v>1519178.7605568327</v>
      </c>
    </row>
    <row r="84" spans="1:20" x14ac:dyDescent="0.25">
      <c r="A84" s="39">
        <v>236</v>
      </c>
      <c r="B84" s="13" t="s">
        <v>321</v>
      </c>
      <c r="C84" s="15">
        <v>4261</v>
      </c>
      <c r="D84" s="471">
        <v>-57651.37398021952</v>
      </c>
      <c r="E84" s="471">
        <v>-37144.657446813108</v>
      </c>
      <c r="F84" s="471">
        <v>-69181.648776263421</v>
      </c>
      <c r="G84" s="471">
        <v>-1921.7124660073173</v>
      </c>
      <c r="H84" s="471">
        <v>-93.425972493718305</v>
      </c>
      <c r="I84" s="471">
        <v>-1921.7124660073173</v>
      </c>
      <c r="J84" s="471">
        <v>0</v>
      </c>
      <c r="K84" s="471">
        <v>0</v>
      </c>
      <c r="L84" s="471">
        <v>4861.4505473846275</v>
      </c>
      <c r="M84" s="471">
        <v>-5009.6412041384947</v>
      </c>
      <c r="N84" s="471">
        <v>-3339.7608027589968</v>
      </c>
      <c r="O8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-171402.48256731732</v>
      </c>
      <c r="P84" s="449">
        <f>Skattekompensation[[#This Row],[Sammanlagt]]*-1</f>
        <v>171402.48256731732</v>
      </c>
      <c r="Q84" s="450">
        <v>2313764.0779875922</v>
      </c>
      <c r="R84" s="451">
        <v>2485166.5605549095</v>
      </c>
      <c r="S84" s="474">
        <v>-54711.333010025184</v>
      </c>
      <c r="T84" s="475">
        <f>Skattekompensation[[#This Row],[Skattekompensationen från åren 2010-2021 sammanlagt, €]]+Skattekompensation[[#This Row],[Återkrav av fördröjda skatteintäkter år 2021]]</f>
        <v>2430455.2275448842</v>
      </c>
    </row>
    <row r="85" spans="1:20" x14ac:dyDescent="0.25">
      <c r="A85" s="39">
        <v>239</v>
      </c>
      <c r="B85" s="13" t="s">
        <v>52</v>
      </c>
      <c r="C85" s="15">
        <v>2202</v>
      </c>
      <c r="D85" s="471">
        <v>-25748.151468340984</v>
      </c>
      <c r="E85" s="471">
        <v>-22854.769039749655</v>
      </c>
      <c r="F85" s="471">
        <v>-30897.781762009181</v>
      </c>
      <c r="G85" s="471">
        <v>-858.27171561136618</v>
      </c>
      <c r="H85" s="471">
        <v>-64.974593844833493</v>
      </c>
      <c r="I85" s="471">
        <v>-858.27171561136618</v>
      </c>
      <c r="J85" s="471">
        <v>-25.289757915334405</v>
      </c>
      <c r="K85" s="471">
        <v>-50.579515830668811</v>
      </c>
      <c r="L85" s="471">
        <v>2485.6989571792101</v>
      </c>
      <c r="M85" s="471">
        <v>-2653.7391184689786</v>
      </c>
      <c r="N85" s="471">
        <v>-1769.1594123126522</v>
      </c>
      <c r="O8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-83295.289142515816</v>
      </c>
      <c r="P85" s="449">
        <f>Skattekompensation[[#This Row],[Sammanlagt]]*-1</f>
        <v>83295.289142515816</v>
      </c>
      <c r="Q85" s="450">
        <v>1295990.8951363049</v>
      </c>
      <c r="R85" s="451">
        <v>1379286.1842788206</v>
      </c>
      <c r="S85" s="474">
        <v>-27340.844779012976</v>
      </c>
      <c r="T85" s="475">
        <f>Skattekompensation[[#This Row],[Skattekompensationen från åren 2010-2021 sammanlagt, €]]+Skattekompensation[[#This Row],[Återkrav av fördröjda skatteintäkter år 2021]]</f>
        <v>1351945.3394998077</v>
      </c>
    </row>
    <row r="86" spans="1:20" x14ac:dyDescent="0.25">
      <c r="A86" s="39">
        <v>240</v>
      </c>
      <c r="B86" s="13" t="s">
        <v>53</v>
      </c>
      <c r="C86" s="15">
        <v>20707</v>
      </c>
      <c r="D86" s="471">
        <v>-197690.71938746976</v>
      </c>
      <c r="E86" s="471">
        <v>-167724.01886679104</v>
      </c>
      <c r="F86" s="471">
        <v>-237228.8632649637</v>
      </c>
      <c r="G86" s="471">
        <v>-6589.6906462489915</v>
      </c>
      <c r="H86" s="471">
        <v>-625.64114981200009</v>
      </c>
      <c r="I86" s="471">
        <v>-6589.6906462489915</v>
      </c>
      <c r="J86" s="471">
        <v>-330.78263165220858</v>
      </c>
      <c r="K86" s="471">
        <v>-661.56526330441716</v>
      </c>
      <c r="L86" s="471">
        <v>16744.539758322804</v>
      </c>
      <c r="M86" s="471">
        <v>-6149.0637297098574</v>
      </c>
      <c r="N86" s="471">
        <v>-4099.3758198065716</v>
      </c>
      <c r="O8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-610944.87164768472</v>
      </c>
      <c r="P86" s="449">
        <f>Skattekompensation[[#This Row],[Sammanlagt]]*-1</f>
        <v>610944.87164768472</v>
      </c>
      <c r="Q86" s="450">
        <v>8953123.5112908911</v>
      </c>
      <c r="R86" s="451">
        <v>9564068.382938575</v>
      </c>
      <c r="S86" s="474">
        <v>-333967.01162710966</v>
      </c>
      <c r="T86" s="475">
        <f>Skattekompensation[[#This Row],[Skattekompensationen från åren 2010-2021 sammanlagt, €]]+Skattekompensation[[#This Row],[Återkrav av fördröjda skatteintäkter år 2021]]</f>
        <v>9230101.3713114653</v>
      </c>
    </row>
    <row r="87" spans="1:20" x14ac:dyDescent="0.25">
      <c r="A87" s="39">
        <v>241</v>
      </c>
      <c r="B87" s="13" t="s">
        <v>54</v>
      </c>
      <c r="C87" s="15">
        <v>8079</v>
      </c>
      <c r="D87" s="471">
        <v>-75518.19358688072</v>
      </c>
      <c r="E87" s="471">
        <v>-53185.024790458854</v>
      </c>
      <c r="F87" s="471">
        <v>-90621.832304256866</v>
      </c>
      <c r="G87" s="471">
        <v>-2517.2731195626907</v>
      </c>
      <c r="H87" s="471">
        <v>-384.9719397238818</v>
      </c>
      <c r="I87" s="471">
        <v>-2517.2731195626907</v>
      </c>
      <c r="J87" s="471">
        <v>-24.117793524135983</v>
      </c>
      <c r="K87" s="471">
        <v>-48.235587048271967</v>
      </c>
      <c r="L87" s="471">
        <v>9109.5280565912199</v>
      </c>
      <c r="M87" s="471">
        <v>-4331.1915290672277</v>
      </c>
      <c r="N87" s="471">
        <v>-2887.4610193781518</v>
      </c>
      <c r="O8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-222926.04673287229</v>
      </c>
      <c r="P87" s="449">
        <f>Skattekompensation[[#This Row],[Sammanlagt]]*-1</f>
        <v>222926.04673287229</v>
      </c>
      <c r="Q87" s="450">
        <v>3200031.2211416694</v>
      </c>
      <c r="R87" s="451">
        <v>3422957.2678745417</v>
      </c>
      <c r="S87" s="474">
        <v>-135976.35856441018</v>
      </c>
      <c r="T87" s="475">
        <f>Skattekompensation[[#This Row],[Skattekompensationen från åren 2010-2021 sammanlagt, €]]+Skattekompensation[[#This Row],[Återkrav av fördröjda skatteintäkter år 2021]]</f>
        <v>3286980.9093101313</v>
      </c>
    </row>
    <row r="88" spans="1:20" x14ac:dyDescent="0.25">
      <c r="A88" s="39">
        <v>244</v>
      </c>
      <c r="B88" s="13" t="s">
        <v>55</v>
      </c>
      <c r="C88" s="15">
        <v>18355</v>
      </c>
      <c r="D88" s="471">
        <v>-178338.18680435649</v>
      </c>
      <c r="E88" s="471">
        <v>-94321.595309249853</v>
      </c>
      <c r="F88" s="471">
        <v>-214005.82416522776</v>
      </c>
      <c r="G88" s="471">
        <v>-5944.6062268118831</v>
      </c>
      <c r="H88" s="471">
        <v>-2018.280769055513</v>
      </c>
      <c r="I88" s="471">
        <v>-5944.6062268118831</v>
      </c>
      <c r="J88" s="471">
        <v>-854.89497656996423</v>
      </c>
      <c r="K88" s="471">
        <v>-1709.7899531399285</v>
      </c>
      <c r="L88" s="471">
        <v>19939.565819402633</v>
      </c>
      <c r="M88" s="471">
        <v>-6768.8286413794713</v>
      </c>
      <c r="N88" s="471">
        <v>-4512.5524275863145</v>
      </c>
      <c r="O8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-494479.59968078649</v>
      </c>
      <c r="P88" s="449">
        <f>Skattekompensation[[#This Row],[Sammanlagt]]*-1</f>
        <v>494479.59968078649</v>
      </c>
      <c r="Q88" s="450">
        <v>5541857.8768488606</v>
      </c>
      <c r="R88" s="451">
        <v>6036337.4765296467</v>
      </c>
      <c r="S88" s="474">
        <v>-278923.21505201736</v>
      </c>
      <c r="T88" s="475">
        <f>Skattekompensation[[#This Row],[Skattekompensationen från åren 2010-2021 sammanlagt, €]]+Skattekompensation[[#This Row],[Återkrav av fördröjda skatteintäkter år 2021]]</f>
        <v>5757414.2614776297</v>
      </c>
    </row>
    <row r="89" spans="1:20" x14ac:dyDescent="0.25">
      <c r="A89" s="39">
        <v>245</v>
      </c>
      <c r="B89" s="13" t="s">
        <v>322</v>
      </c>
      <c r="C89" s="15">
        <v>36756</v>
      </c>
      <c r="D89" s="471">
        <v>-396245.79989389837</v>
      </c>
      <c r="E89" s="471">
        <v>-203567.37951413059</v>
      </c>
      <c r="F89" s="471">
        <v>-475494.95987267798</v>
      </c>
      <c r="G89" s="471">
        <v>-13208.193329796612</v>
      </c>
      <c r="H89" s="471">
        <v>-4439.0349287826612</v>
      </c>
      <c r="I89" s="471">
        <v>-13208.193329796612</v>
      </c>
      <c r="J89" s="471">
        <v>-24688.108406294963</v>
      </c>
      <c r="K89" s="471">
        <v>-49376.216812589926</v>
      </c>
      <c r="L89" s="471">
        <v>25587.306627569531</v>
      </c>
      <c r="M89" s="471">
        <v>-10057.235541652626</v>
      </c>
      <c r="N89" s="471">
        <v>-6704.8236944350847</v>
      </c>
      <c r="O8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-1171402.6386964861</v>
      </c>
      <c r="P89" s="449">
        <f>Skattekompensation[[#This Row],[Sammanlagt]]*-1</f>
        <v>1171402.6386964861</v>
      </c>
      <c r="Q89" s="450">
        <v>12235269.563708339</v>
      </c>
      <c r="R89" s="451">
        <v>13406672.202404825</v>
      </c>
      <c r="S89" s="474">
        <v>-612980.54082423635</v>
      </c>
      <c r="T89" s="475">
        <f>Skattekompensation[[#This Row],[Skattekompensationen från åren 2010-2021 sammanlagt, €]]+Skattekompensation[[#This Row],[Återkrav av fördröjda skatteintäkter år 2021]]</f>
        <v>12793691.661580589</v>
      </c>
    </row>
    <row r="90" spans="1:20" x14ac:dyDescent="0.25">
      <c r="A90" s="39">
        <v>249</v>
      </c>
      <c r="B90" s="13" t="s">
        <v>56</v>
      </c>
      <c r="C90" s="15">
        <v>9605</v>
      </c>
      <c r="D90" s="471">
        <v>-103726.82501583254</v>
      </c>
      <c r="E90" s="471">
        <v>-89902.851088241339</v>
      </c>
      <c r="F90" s="471">
        <v>-124472.19001899906</v>
      </c>
      <c r="G90" s="471">
        <v>-3457.5608338610846</v>
      </c>
      <c r="H90" s="471">
        <v>-431.23890013150697</v>
      </c>
      <c r="I90" s="471">
        <v>-3457.5608338610846</v>
      </c>
      <c r="J90" s="471">
        <v>-181.52618137608764</v>
      </c>
      <c r="K90" s="471">
        <v>-363.05236275217527</v>
      </c>
      <c r="L90" s="471">
        <v>11372.777947054768</v>
      </c>
      <c r="M90" s="471">
        <v>-8858.2254010323704</v>
      </c>
      <c r="N90" s="471">
        <v>-5905.483600688247</v>
      </c>
      <c r="O9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-329383.73628972057</v>
      </c>
      <c r="P90" s="449">
        <f>Skattekompensation[[#This Row],[Sammanlagt]]*-1</f>
        <v>329383.73628972057</v>
      </c>
      <c r="Q90" s="450">
        <v>4646831.776299607</v>
      </c>
      <c r="R90" s="451">
        <v>4976215.512589328</v>
      </c>
      <c r="S90" s="474">
        <v>-134864.73921527812</v>
      </c>
      <c r="T90" s="475">
        <f>Skattekompensation[[#This Row],[Skattekompensationen från åren 2010-2021 sammanlagt, €]]+Skattekompensation[[#This Row],[Återkrav av fördröjda skatteintäkter år 2021]]</f>
        <v>4841350.7733740499</v>
      </c>
    </row>
    <row r="91" spans="1:20" x14ac:dyDescent="0.25">
      <c r="A91" s="39">
        <v>250</v>
      </c>
      <c r="B91" s="13" t="s">
        <v>57</v>
      </c>
      <c r="C91" s="15">
        <v>1865</v>
      </c>
      <c r="D91" s="471">
        <v>-25969.634495043236</v>
      </c>
      <c r="E91" s="471">
        <v>-19890.292317939573</v>
      </c>
      <c r="F91" s="471">
        <v>-31163.561394051882</v>
      </c>
      <c r="G91" s="471">
        <v>-865.65448316810784</v>
      </c>
      <c r="H91" s="471">
        <v>-44.645791621197183</v>
      </c>
      <c r="I91" s="471">
        <v>-865.65448316810784</v>
      </c>
      <c r="J91" s="471">
        <v>0</v>
      </c>
      <c r="K91" s="471">
        <v>0</v>
      </c>
      <c r="L91" s="471">
        <v>2489.5859853045458</v>
      </c>
      <c r="M91" s="471">
        <v>-1774.6798205828698</v>
      </c>
      <c r="N91" s="471">
        <v>-1183.11988038858</v>
      </c>
      <c r="O9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-79267.656680659013</v>
      </c>
      <c r="P91" s="449">
        <f>Skattekompensation[[#This Row],[Sammanlagt]]*-1</f>
        <v>79267.656680659013</v>
      </c>
      <c r="Q91" s="450">
        <v>1238123.8983806763</v>
      </c>
      <c r="R91" s="451">
        <v>1317391.5550613352</v>
      </c>
      <c r="S91" s="474">
        <v>-21578.97294528006</v>
      </c>
      <c r="T91" s="475">
        <f>Skattekompensation[[#This Row],[Skattekompensationen från åren 2010-2021 sammanlagt, €]]+Skattekompensation[[#This Row],[Återkrav av fördröjda skatteintäkter år 2021]]</f>
        <v>1295812.5821160551</v>
      </c>
    </row>
    <row r="92" spans="1:20" x14ac:dyDescent="0.25">
      <c r="A92" s="39">
        <v>256</v>
      </c>
      <c r="B92" s="13" t="s">
        <v>58</v>
      </c>
      <c r="C92" s="15">
        <v>1620</v>
      </c>
      <c r="D92" s="471">
        <v>-15740.958476248928</v>
      </c>
      <c r="E92" s="471">
        <v>-17121.678991387569</v>
      </c>
      <c r="F92" s="471">
        <v>-18889.150171498713</v>
      </c>
      <c r="G92" s="471">
        <v>-524.69861587496428</v>
      </c>
      <c r="H92" s="471">
        <v>-14.657500219989709</v>
      </c>
      <c r="I92" s="471">
        <v>-524.69861587496428</v>
      </c>
      <c r="J92" s="471">
        <v>0</v>
      </c>
      <c r="K92" s="471">
        <v>0</v>
      </c>
      <c r="L92" s="471">
        <v>2088.6667986627381</v>
      </c>
      <c r="M92" s="471">
        <v>-1716.7726446927586</v>
      </c>
      <c r="N92" s="471">
        <v>-1144.5150964618392</v>
      </c>
      <c r="O9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-53588.463313596978</v>
      </c>
      <c r="P92" s="449">
        <f>Skattekompensation[[#This Row],[Sammanlagt]]*-1</f>
        <v>53588.463313596978</v>
      </c>
      <c r="Q92" s="450">
        <v>941465.75291773595</v>
      </c>
      <c r="R92" s="451">
        <v>995054.21623133298</v>
      </c>
      <c r="S92" s="474">
        <v>-18010.846327292515</v>
      </c>
      <c r="T92" s="475">
        <f>Skattekompensation[[#This Row],[Skattekompensationen från åren 2010-2021 sammanlagt, €]]+Skattekompensation[[#This Row],[Återkrav av fördröjda skatteintäkter år 2021]]</f>
        <v>977043.36990404048</v>
      </c>
    </row>
    <row r="93" spans="1:20" x14ac:dyDescent="0.25">
      <c r="A93" s="39">
        <v>257</v>
      </c>
      <c r="B93" s="13" t="s">
        <v>323</v>
      </c>
      <c r="C93" s="15">
        <v>39586</v>
      </c>
      <c r="D93" s="471">
        <v>-353336.36123270926</v>
      </c>
      <c r="E93" s="471">
        <v>-205602.82418534064</v>
      </c>
      <c r="F93" s="471">
        <v>-424003.63347925112</v>
      </c>
      <c r="G93" s="471">
        <v>-11777.878707756974</v>
      </c>
      <c r="H93" s="471">
        <v>-9665.3181641337269</v>
      </c>
      <c r="I93" s="471">
        <v>-11777.878707756974</v>
      </c>
      <c r="J93" s="471">
        <v>-23495.58652602819</v>
      </c>
      <c r="K93" s="471">
        <v>-46991.17305205638</v>
      </c>
      <c r="L93" s="471">
        <v>33046.402542143049</v>
      </c>
      <c r="M93" s="471">
        <v>-16056.986440086308</v>
      </c>
      <c r="N93" s="471">
        <v>-10704.657626724205</v>
      </c>
      <c r="O9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-1080365.8955797006</v>
      </c>
      <c r="P93" s="449">
        <f>Skattekompensation[[#This Row],[Sammanlagt]]*-1</f>
        <v>1080365.8955797006</v>
      </c>
      <c r="Q93" s="450">
        <v>11272478.306123924</v>
      </c>
      <c r="R93" s="451">
        <v>12352844.201703625</v>
      </c>
      <c r="S93" s="474">
        <v>-757544.90152590396</v>
      </c>
      <c r="T93" s="475">
        <f>Skattekompensation[[#This Row],[Skattekompensationen från åren 2010-2021 sammanlagt, €]]+Skattekompensation[[#This Row],[Återkrav av fördröjda skatteintäkter år 2021]]</f>
        <v>11595299.300177721</v>
      </c>
    </row>
    <row r="94" spans="1:20" x14ac:dyDescent="0.25">
      <c r="A94" s="39">
        <v>260</v>
      </c>
      <c r="B94" s="13" t="s">
        <v>59</v>
      </c>
      <c r="C94" s="15">
        <v>10136</v>
      </c>
      <c r="D94" s="471">
        <v>-108946.28802618415</v>
      </c>
      <c r="E94" s="471">
        <v>-105897.01183197236</v>
      </c>
      <c r="F94" s="471">
        <v>-130735.54563142097</v>
      </c>
      <c r="G94" s="471">
        <v>-3631.5429342061384</v>
      </c>
      <c r="H94" s="471">
        <v>-252.6760991887891</v>
      </c>
      <c r="I94" s="471">
        <v>-3631.5429342061384</v>
      </c>
      <c r="J94" s="471">
        <v>-281.98943628307165</v>
      </c>
      <c r="K94" s="471">
        <v>-563.97887256614331</v>
      </c>
      <c r="L94" s="471">
        <v>11954.832644337237</v>
      </c>
      <c r="M94" s="471">
        <v>-11855.104069061616</v>
      </c>
      <c r="N94" s="471">
        <v>-7903.4027127077434</v>
      </c>
      <c r="O9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-361744.24990345992</v>
      </c>
      <c r="P94" s="449">
        <f>Skattekompensation[[#This Row],[Sammanlagt]]*-1</f>
        <v>361744.24990345992</v>
      </c>
      <c r="Q94" s="450">
        <v>5960741.5997347645</v>
      </c>
      <c r="R94" s="451">
        <v>6322485.8496382246</v>
      </c>
      <c r="S94" s="474">
        <v>-124118.87022468632</v>
      </c>
      <c r="T94" s="475">
        <f>Skattekompensation[[#This Row],[Skattekompensationen från åren 2010-2021 sammanlagt, €]]+Skattekompensation[[#This Row],[Återkrav av fördröjda skatteintäkter år 2021]]</f>
        <v>6198366.9794135382</v>
      </c>
    </row>
    <row r="95" spans="1:20" x14ac:dyDescent="0.25">
      <c r="A95" s="39">
        <v>261</v>
      </c>
      <c r="B95" s="13" t="s">
        <v>60</v>
      </c>
      <c r="C95" s="15">
        <v>6453</v>
      </c>
      <c r="D95" s="471">
        <v>-91481.395892307948</v>
      </c>
      <c r="E95" s="471">
        <v>-49337.999879532137</v>
      </c>
      <c r="F95" s="471">
        <v>-109777.67507076953</v>
      </c>
      <c r="G95" s="471">
        <v>-3049.3798630769315</v>
      </c>
      <c r="H95" s="471">
        <v>-255.5890778468374</v>
      </c>
      <c r="I95" s="471">
        <v>-3049.3798630769315</v>
      </c>
      <c r="J95" s="471">
        <v>-99.825459548826572</v>
      </c>
      <c r="K95" s="471">
        <v>-199.65091909765314</v>
      </c>
      <c r="L95" s="471">
        <v>9548.5401188613214</v>
      </c>
      <c r="M95" s="471">
        <v>-4994.9308014579265</v>
      </c>
      <c r="N95" s="471">
        <v>-3329.9538676386173</v>
      </c>
      <c r="O9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-256027.24057549203</v>
      </c>
      <c r="P95" s="449">
        <f>Skattekompensation[[#This Row],[Sammanlagt]]*-1</f>
        <v>256027.24057549203</v>
      </c>
      <c r="Q95" s="450">
        <v>3306805.8386713206</v>
      </c>
      <c r="R95" s="451">
        <v>3562833.0792468125</v>
      </c>
      <c r="S95" s="474">
        <v>-111495.18735143419</v>
      </c>
      <c r="T95" s="475">
        <f>Skattekompensation[[#This Row],[Skattekompensationen från åren 2010-2021 sammanlagt, €]]+Skattekompensation[[#This Row],[Återkrav av fördröjda skatteintäkter år 2021]]</f>
        <v>3451337.8918953785</v>
      </c>
    </row>
    <row r="96" spans="1:20" x14ac:dyDescent="0.25">
      <c r="A96" s="39">
        <v>263</v>
      </c>
      <c r="B96" s="13" t="s">
        <v>61</v>
      </c>
      <c r="C96" s="15">
        <v>7998</v>
      </c>
      <c r="D96" s="471">
        <v>-94974.821849951448</v>
      </c>
      <c r="E96" s="471">
        <v>-86755.169450657413</v>
      </c>
      <c r="F96" s="471">
        <v>-113969.78621994173</v>
      </c>
      <c r="G96" s="471">
        <v>-3165.8273949983814</v>
      </c>
      <c r="H96" s="471">
        <v>-134.94098673005684</v>
      </c>
      <c r="I96" s="471">
        <v>-3165.8273949983814</v>
      </c>
      <c r="J96" s="471">
        <v>-63.323086526542191</v>
      </c>
      <c r="K96" s="471">
        <v>-126.64617305308438</v>
      </c>
      <c r="L96" s="471">
        <v>11088.247488280165</v>
      </c>
      <c r="M96" s="471">
        <v>-11652.863756540937</v>
      </c>
      <c r="N96" s="471">
        <v>-7768.5758376939584</v>
      </c>
      <c r="O9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-310689.53466281173</v>
      </c>
      <c r="P96" s="449">
        <f>Skattekompensation[[#This Row],[Sammanlagt]]*-1</f>
        <v>310689.53466281173</v>
      </c>
      <c r="Q96" s="450">
        <v>4820219.3582389848</v>
      </c>
      <c r="R96" s="451">
        <v>5130908.8929017968</v>
      </c>
      <c r="S96" s="474">
        <v>-93519.59782431557</v>
      </c>
      <c r="T96" s="475">
        <f>Skattekompensation[[#This Row],[Skattekompensationen från åren 2010-2021 sammanlagt, €]]+Skattekompensation[[#This Row],[Återkrav av fördröjda skatteintäkter år 2021]]</f>
        <v>5037389.2950774813</v>
      </c>
    </row>
    <row r="97" spans="1:20" x14ac:dyDescent="0.25">
      <c r="A97" s="39">
        <v>265</v>
      </c>
      <c r="B97" s="13" t="s">
        <v>62</v>
      </c>
      <c r="C97" s="15">
        <v>1096</v>
      </c>
      <c r="D97" s="471">
        <v>-11433.250103804972</v>
      </c>
      <c r="E97" s="471">
        <v>-13055.477553160867</v>
      </c>
      <c r="F97" s="471">
        <v>-13719.900124565966</v>
      </c>
      <c r="G97" s="471">
        <v>-381.10833679349906</v>
      </c>
      <c r="H97" s="471">
        <v>-8.0621450051838881</v>
      </c>
      <c r="I97" s="471">
        <v>-381.10833679349906</v>
      </c>
      <c r="J97" s="471">
        <v>0</v>
      </c>
      <c r="K97" s="471">
        <v>0</v>
      </c>
      <c r="L97" s="471">
        <v>1858.4436756964033</v>
      </c>
      <c r="M97" s="471">
        <v>-1041.3820266756036</v>
      </c>
      <c r="N97" s="471">
        <v>-694.25468445040235</v>
      </c>
      <c r="O9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-38856.099635553583</v>
      </c>
      <c r="P97" s="449">
        <f>Skattekompensation[[#This Row],[Sammanlagt]]*-1</f>
        <v>38856.099635553583</v>
      </c>
      <c r="Q97" s="450">
        <v>702211.08641587978</v>
      </c>
      <c r="R97" s="451">
        <v>741067.18605143332</v>
      </c>
      <c r="S97" s="474">
        <v>-13030.957847930073</v>
      </c>
      <c r="T97" s="475">
        <f>Skattekompensation[[#This Row],[Skattekompensationen från åren 2010-2021 sammanlagt, €]]+Skattekompensation[[#This Row],[Återkrav av fördröjda skatteintäkter år 2021]]</f>
        <v>728036.2282035033</v>
      </c>
    </row>
    <row r="98" spans="1:20" x14ac:dyDescent="0.25">
      <c r="A98" s="39">
        <v>271</v>
      </c>
      <c r="B98" s="13" t="s">
        <v>324</v>
      </c>
      <c r="C98" s="15">
        <v>7103</v>
      </c>
      <c r="D98" s="471">
        <v>-81629.361852241898</v>
      </c>
      <c r="E98" s="471">
        <v>-67489.082256264155</v>
      </c>
      <c r="F98" s="471">
        <v>-97955.234222690269</v>
      </c>
      <c r="G98" s="471">
        <v>-2720.978728408063</v>
      </c>
      <c r="H98" s="471">
        <v>-182.45021450218411</v>
      </c>
      <c r="I98" s="471">
        <v>-2720.978728408063</v>
      </c>
      <c r="J98" s="471">
        <v>-123.5336823594069</v>
      </c>
      <c r="K98" s="471">
        <v>-247.06736471881379</v>
      </c>
      <c r="L98" s="471">
        <v>9132.2949356110457</v>
      </c>
      <c r="M98" s="471">
        <v>-6489.4629036759252</v>
      </c>
      <c r="N98" s="471">
        <v>-4326.3086024506165</v>
      </c>
      <c r="O9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-254752.16362010833</v>
      </c>
      <c r="P98" s="449">
        <f>Skattekompensation[[#This Row],[Sammanlagt]]*-1</f>
        <v>254752.16362010833</v>
      </c>
      <c r="Q98" s="450">
        <v>3845557.2491618833</v>
      </c>
      <c r="R98" s="451">
        <v>4100309.4127819915</v>
      </c>
      <c r="S98" s="474">
        <v>-100277.27157666619</v>
      </c>
      <c r="T98" s="475">
        <f>Skattekompensation[[#This Row],[Skattekompensationen från åren 2010-2021 sammanlagt, €]]+Skattekompensation[[#This Row],[Återkrav av fördröjda skatteintäkter år 2021]]</f>
        <v>4000032.1412053253</v>
      </c>
    </row>
    <row r="99" spans="1:20" x14ac:dyDescent="0.25">
      <c r="A99" s="39">
        <v>272</v>
      </c>
      <c r="B99" s="13" t="s">
        <v>325</v>
      </c>
      <c r="C99" s="15">
        <v>47681</v>
      </c>
      <c r="D99" s="471">
        <v>-524448.40136651974</v>
      </c>
      <c r="E99" s="471">
        <v>-357904.08160966478</v>
      </c>
      <c r="F99" s="471">
        <v>-629338.08163982362</v>
      </c>
      <c r="G99" s="471">
        <v>-17481.613378883991</v>
      </c>
      <c r="H99" s="471">
        <v>-2558.6878372796691</v>
      </c>
      <c r="I99" s="471">
        <v>-17481.613378883991</v>
      </c>
      <c r="J99" s="471">
        <v>-705.84084435716591</v>
      </c>
      <c r="K99" s="471">
        <v>-1411.6816887143318</v>
      </c>
      <c r="L99" s="471">
        <v>48166.719833807561</v>
      </c>
      <c r="M99" s="471">
        <v>-26354.126548353586</v>
      </c>
      <c r="N99" s="471">
        <v>-17569.417698902391</v>
      </c>
      <c r="O9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-1547086.8261575757</v>
      </c>
      <c r="P99" s="449">
        <f>Skattekompensation[[#This Row],[Sammanlagt]]*-1</f>
        <v>1547086.8261575757</v>
      </c>
      <c r="Q99" s="450">
        <v>20426972.998442143</v>
      </c>
      <c r="R99" s="451">
        <v>21974059.824599721</v>
      </c>
      <c r="S99" s="474">
        <v>-735690.38611525542</v>
      </c>
      <c r="T99" s="475">
        <f>Skattekompensation[[#This Row],[Skattekompensationen från åren 2010-2021 sammanlagt, €]]+Skattekompensation[[#This Row],[Återkrav av fördröjda skatteintäkter år 2021]]</f>
        <v>21238369.438484464</v>
      </c>
    </row>
    <row r="100" spans="1:20" x14ac:dyDescent="0.25">
      <c r="A100" s="39">
        <v>273</v>
      </c>
      <c r="B100" s="13" t="s">
        <v>63</v>
      </c>
      <c r="C100" s="15">
        <v>3846</v>
      </c>
      <c r="D100" s="471">
        <v>-53909.657896864948</v>
      </c>
      <c r="E100" s="471">
        <v>-31219.848501180659</v>
      </c>
      <c r="F100" s="471">
        <v>-64691.589476237939</v>
      </c>
      <c r="G100" s="471">
        <v>-1796.988596562165</v>
      </c>
      <c r="H100" s="471">
        <v>-90.602305436500558</v>
      </c>
      <c r="I100" s="471">
        <v>-1796.988596562165</v>
      </c>
      <c r="J100" s="471">
        <v>-63.656171142988065</v>
      </c>
      <c r="K100" s="471">
        <v>-127.31234228597613</v>
      </c>
      <c r="L100" s="471">
        <v>5009.6018479331515</v>
      </c>
      <c r="M100" s="471">
        <v>-3623.0519978940752</v>
      </c>
      <c r="N100" s="471">
        <v>-2415.3679985960503</v>
      </c>
      <c r="O10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-154725.4620348303</v>
      </c>
      <c r="P100" s="449">
        <f>Skattekompensation[[#This Row],[Sammanlagt]]*-1</f>
        <v>154725.4620348303</v>
      </c>
      <c r="Q100" s="450">
        <v>2078444.3656046535</v>
      </c>
      <c r="R100" s="451">
        <v>2233169.8276394838</v>
      </c>
      <c r="S100" s="474">
        <v>-58362.052414151171</v>
      </c>
      <c r="T100" s="475">
        <f>Skattekompensation[[#This Row],[Skattekompensationen från åren 2010-2021 sammanlagt, €]]+Skattekompensation[[#This Row],[Återkrav av fördröjda skatteintäkter år 2021]]</f>
        <v>2174807.7752253325</v>
      </c>
    </row>
    <row r="101" spans="1:20" x14ac:dyDescent="0.25">
      <c r="A101" s="39">
        <v>275</v>
      </c>
      <c r="B101" s="13" t="s">
        <v>64</v>
      </c>
      <c r="C101" s="15">
        <v>2627</v>
      </c>
      <c r="D101" s="471">
        <v>-31442.758001525039</v>
      </c>
      <c r="E101" s="471">
        <v>-28841.13005362526</v>
      </c>
      <c r="F101" s="471">
        <v>-37731.309601830049</v>
      </c>
      <c r="G101" s="471">
        <v>-1048.091933384168</v>
      </c>
      <c r="H101" s="471">
        <v>-47.973357452528752</v>
      </c>
      <c r="I101" s="471">
        <v>-1048.091933384168</v>
      </c>
      <c r="J101" s="471">
        <v>-2.6054618886432324</v>
      </c>
      <c r="K101" s="471">
        <v>-5.2109237772864647</v>
      </c>
      <c r="L101" s="471">
        <v>5114.4405493707882</v>
      </c>
      <c r="M101" s="471">
        <v>-3154.319538806129</v>
      </c>
      <c r="N101" s="471">
        <v>-2102.8796925374195</v>
      </c>
      <c r="O10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-100309.9299488399</v>
      </c>
      <c r="P101" s="449">
        <f>Skattekompensation[[#This Row],[Sammanlagt]]*-1</f>
        <v>100309.9299488399</v>
      </c>
      <c r="Q101" s="450">
        <v>1509100.1062365542</v>
      </c>
      <c r="R101" s="451">
        <v>1609410.036185394</v>
      </c>
      <c r="S101" s="474">
        <v>-34053.407642204118</v>
      </c>
      <c r="T101" s="475">
        <f>Skattekompensation[[#This Row],[Skattekompensationen från åren 2010-2021 sammanlagt, €]]+Skattekompensation[[#This Row],[Återkrav av fördröjda skatteintäkter år 2021]]</f>
        <v>1575356.62854319</v>
      </c>
    </row>
    <row r="102" spans="1:20" x14ac:dyDescent="0.25">
      <c r="A102" s="39">
        <v>276</v>
      </c>
      <c r="B102" s="13" t="s">
        <v>65</v>
      </c>
      <c r="C102" s="15">
        <v>14821</v>
      </c>
      <c r="D102" s="471">
        <v>-163946.71290826105</v>
      </c>
      <c r="E102" s="471">
        <v>-89684.193218739718</v>
      </c>
      <c r="F102" s="471">
        <v>-196736.05548991327</v>
      </c>
      <c r="G102" s="471">
        <v>-5464.8904302753681</v>
      </c>
      <c r="H102" s="471">
        <v>-1019.9968968178221</v>
      </c>
      <c r="I102" s="471">
        <v>-5464.8904302753681</v>
      </c>
      <c r="J102" s="471">
        <v>-389.76574899113388</v>
      </c>
      <c r="K102" s="471">
        <v>-779.53149798226775</v>
      </c>
      <c r="L102" s="471">
        <v>21820.443200279547</v>
      </c>
      <c r="M102" s="471">
        <v>-7650.1856753357224</v>
      </c>
      <c r="N102" s="471">
        <v>-5100.1237835571474</v>
      </c>
      <c r="O10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-454415.90287986922</v>
      </c>
      <c r="P102" s="449">
        <f>Skattekompensation[[#This Row],[Sammanlagt]]*-1</f>
        <v>454415.90287986922</v>
      </c>
      <c r="Q102" s="450">
        <v>5463054.9579271143</v>
      </c>
      <c r="R102" s="451">
        <v>5917470.8608069839</v>
      </c>
      <c r="S102" s="474">
        <v>-202487.91068045294</v>
      </c>
      <c r="T102" s="475">
        <f>Skattekompensation[[#This Row],[Skattekompensationen från åren 2010-2021 sammanlagt, €]]+Skattekompensation[[#This Row],[Återkrav av fördröjda skatteintäkter år 2021]]</f>
        <v>5714982.9501265306</v>
      </c>
    </row>
    <row r="103" spans="1:20" x14ac:dyDescent="0.25">
      <c r="A103" s="39">
        <v>280</v>
      </c>
      <c r="B103" s="13" t="s">
        <v>66</v>
      </c>
      <c r="C103" s="15">
        <v>2077</v>
      </c>
      <c r="D103" s="471">
        <v>-34342.265743899683</v>
      </c>
      <c r="E103" s="471">
        <v>-23319.267264724618</v>
      </c>
      <c r="F103" s="471">
        <v>-41210.718892679623</v>
      </c>
      <c r="G103" s="471">
        <v>-1144.7421914633228</v>
      </c>
      <c r="H103" s="471">
        <v>-41.305740382163862</v>
      </c>
      <c r="I103" s="471">
        <v>-1144.7421914633228</v>
      </c>
      <c r="J103" s="471">
        <v>-11.139829950022909</v>
      </c>
      <c r="K103" s="471">
        <v>-22.279659900045818</v>
      </c>
      <c r="L103" s="471">
        <v>2827.5353163159093</v>
      </c>
      <c r="M103" s="471">
        <v>-2498.6880024401175</v>
      </c>
      <c r="N103" s="471">
        <v>-1665.7920016267451</v>
      </c>
      <c r="O10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-102573.40620221374</v>
      </c>
      <c r="P103" s="449">
        <f>Skattekompensation[[#This Row],[Sammanlagt]]*-1</f>
        <v>102573.40620221374</v>
      </c>
      <c r="Q103" s="450">
        <v>1413367.8177488653</v>
      </c>
      <c r="R103" s="451">
        <v>1515941.2239510792</v>
      </c>
      <c r="S103" s="474">
        <v>-25265.778218607724</v>
      </c>
      <c r="T103" s="475">
        <f>Skattekompensation[[#This Row],[Skattekompensationen från åren 2010-2021 sammanlagt, €]]+Skattekompensation[[#This Row],[Återkrav av fördröjda skatteintäkter år 2021]]</f>
        <v>1490675.4457324715</v>
      </c>
    </row>
    <row r="104" spans="1:20" x14ac:dyDescent="0.25">
      <c r="A104" s="39">
        <v>284</v>
      </c>
      <c r="B104" s="13" t="s">
        <v>67</v>
      </c>
      <c r="C104" s="15">
        <v>2308</v>
      </c>
      <c r="D104" s="471">
        <v>-29100.739461742825</v>
      </c>
      <c r="E104" s="471">
        <v>-21938.110531088591</v>
      </c>
      <c r="F104" s="471">
        <v>-34920.887354091392</v>
      </c>
      <c r="G104" s="471">
        <v>-970.02464872476082</v>
      </c>
      <c r="H104" s="471">
        <v>-87.621363178003676</v>
      </c>
      <c r="I104" s="471">
        <v>-970.02464872476082</v>
      </c>
      <c r="J104" s="471">
        <v>0</v>
      </c>
      <c r="K104" s="471">
        <v>0</v>
      </c>
      <c r="L104" s="471">
        <v>2999.6751332950789</v>
      </c>
      <c r="M104" s="471">
        <v>-3533.6122176688923</v>
      </c>
      <c r="N104" s="471">
        <v>-2355.7414784459284</v>
      </c>
      <c r="O10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-90877.086570370069</v>
      </c>
      <c r="P104" s="449">
        <f>Skattekompensation[[#This Row],[Sammanlagt]]*-1</f>
        <v>90877.086570370069</v>
      </c>
      <c r="Q104" s="450">
        <v>1319173.170015859</v>
      </c>
      <c r="R104" s="451">
        <v>1410050.256586229</v>
      </c>
      <c r="S104" s="474">
        <v>-27492.926986569793</v>
      </c>
      <c r="T104" s="475">
        <f>Skattekompensation[[#This Row],[Skattekompensationen från åren 2010-2021 sammanlagt, €]]+Skattekompensation[[#This Row],[Återkrav av fördröjda skatteintäkter år 2021]]</f>
        <v>1382557.3295996592</v>
      </c>
    </row>
    <row r="105" spans="1:20" x14ac:dyDescent="0.25">
      <c r="A105" s="39">
        <v>285</v>
      </c>
      <c r="B105" s="13" t="s">
        <v>68</v>
      </c>
      <c r="C105" s="15">
        <v>52126</v>
      </c>
      <c r="D105" s="471">
        <v>-501677.31474002294</v>
      </c>
      <c r="E105" s="471">
        <v>-420350.6626395944</v>
      </c>
      <c r="F105" s="471">
        <v>-602012.77768802748</v>
      </c>
      <c r="G105" s="471">
        <v>-16722.577158000764</v>
      </c>
      <c r="H105" s="471">
        <v>-2256.8308165668964</v>
      </c>
      <c r="I105" s="471">
        <v>-16722.577158000764</v>
      </c>
      <c r="J105" s="471">
        <v>-1483.0826940130503</v>
      </c>
      <c r="K105" s="471">
        <v>-2966.1653880261006</v>
      </c>
      <c r="L105" s="471">
        <v>34283.588065464304</v>
      </c>
      <c r="M105" s="471">
        <v>-18225.290581460973</v>
      </c>
      <c r="N105" s="471">
        <v>-12150.193720973983</v>
      </c>
      <c r="O10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-1560283.8845192231</v>
      </c>
      <c r="P105" s="449">
        <f>Skattekompensation[[#This Row],[Sammanlagt]]*-1</f>
        <v>1560283.8845192231</v>
      </c>
      <c r="Q105" s="450">
        <v>21131163.763274979</v>
      </c>
      <c r="R105" s="451">
        <v>22691447.647794202</v>
      </c>
      <c r="S105" s="474">
        <v>-843684.62918372336</v>
      </c>
      <c r="T105" s="475">
        <f>Skattekompensation[[#This Row],[Skattekompensationen från åren 2010-2021 sammanlagt, €]]+Skattekompensation[[#This Row],[Återkrav av fördröjda skatteintäkter år 2021]]</f>
        <v>21847763.018610477</v>
      </c>
    </row>
    <row r="106" spans="1:20" x14ac:dyDescent="0.25">
      <c r="A106" s="39">
        <v>286</v>
      </c>
      <c r="B106" s="13" t="s">
        <v>69</v>
      </c>
      <c r="C106" s="15">
        <v>82113</v>
      </c>
      <c r="D106" s="471">
        <v>-838073.91655967315</v>
      </c>
      <c r="E106" s="471">
        <v>-649407.63502707623</v>
      </c>
      <c r="F106" s="471">
        <v>-1005688.6998716078</v>
      </c>
      <c r="G106" s="471">
        <v>-27935.797218655771</v>
      </c>
      <c r="H106" s="471">
        <v>-4322.5923425714</v>
      </c>
      <c r="I106" s="471">
        <v>-27935.797218655771</v>
      </c>
      <c r="J106" s="471">
        <v>-3245.9404284331708</v>
      </c>
      <c r="K106" s="471">
        <v>-6491.8808568663417</v>
      </c>
      <c r="L106" s="471">
        <v>71088.857862753794</v>
      </c>
      <c r="M106" s="471">
        <v>-47939.509667235572</v>
      </c>
      <c r="N106" s="471">
        <v>-31959.673111490381</v>
      </c>
      <c r="O10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-2571912.5844395114</v>
      </c>
      <c r="P106" s="449">
        <f>Skattekompensation[[#This Row],[Sammanlagt]]*-1</f>
        <v>2571912.5844395114</v>
      </c>
      <c r="Q106" s="450">
        <v>35631934.026307285</v>
      </c>
      <c r="R106" s="451">
        <v>38203846.610746793</v>
      </c>
      <c r="S106" s="474">
        <v>-1332361.7608804593</v>
      </c>
      <c r="T106" s="475">
        <f>Skattekompensation[[#This Row],[Skattekompensationen från åren 2010-2021 sammanlagt, €]]+Skattekompensation[[#This Row],[Återkrav av fördröjda skatteintäkter år 2021]]</f>
        <v>36871484.849866331</v>
      </c>
    </row>
    <row r="107" spans="1:20" x14ac:dyDescent="0.25">
      <c r="A107" s="39">
        <v>287</v>
      </c>
      <c r="B107" s="13" t="s">
        <v>326</v>
      </c>
      <c r="C107" s="15">
        <v>6486</v>
      </c>
      <c r="D107" s="471">
        <v>-81401.255368689381</v>
      </c>
      <c r="E107" s="471">
        <v>-66345.389270117259</v>
      </c>
      <c r="F107" s="471">
        <v>-97681.506442427257</v>
      </c>
      <c r="G107" s="471">
        <v>-2713.3751789563125</v>
      </c>
      <c r="H107" s="471">
        <v>-181.14431249416606</v>
      </c>
      <c r="I107" s="471">
        <v>-2713.3751789563125</v>
      </c>
      <c r="J107" s="471">
        <v>-31.828085571494032</v>
      </c>
      <c r="K107" s="471">
        <v>-63.656171142988065</v>
      </c>
      <c r="L107" s="471">
        <v>8838.3245513891998</v>
      </c>
      <c r="M107" s="471">
        <v>-7809.4632389231219</v>
      </c>
      <c r="N107" s="471">
        <v>-5206.3088259487477</v>
      </c>
      <c r="O10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-255308.97752183783</v>
      </c>
      <c r="P107" s="449">
        <f>Skattekompensation[[#This Row],[Sammanlagt]]*-1</f>
        <v>255308.97752183783</v>
      </c>
      <c r="Q107" s="450">
        <v>3927029.5442300611</v>
      </c>
      <c r="R107" s="451">
        <v>4182338.5217518988</v>
      </c>
      <c r="S107" s="474">
        <v>-93395.053572483797</v>
      </c>
      <c r="T107" s="475">
        <f>Skattekompensation[[#This Row],[Skattekompensationen från åren 2010-2021 sammanlagt, €]]+Skattekompensation[[#This Row],[Återkrav av fördröjda skatteintäkter år 2021]]</f>
        <v>4088943.468179415</v>
      </c>
    </row>
    <row r="108" spans="1:20" x14ac:dyDescent="0.25">
      <c r="A108" s="39">
        <v>288</v>
      </c>
      <c r="B108" s="13" t="s">
        <v>327</v>
      </c>
      <c r="C108" s="15">
        <v>6428</v>
      </c>
      <c r="D108" s="471">
        <v>-82318.648895537117</v>
      </c>
      <c r="E108" s="471">
        <v>-59745.39215841057</v>
      </c>
      <c r="F108" s="471">
        <v>-98782.37867464454</v>
      </c>
      <c r="G108" s="471">
        <v>-2743.9549631845707</v>
      </c>
      <c r="H108" s="471">
        <v>-324.63181664459029</v>
      </c>
      <c r="I108" s="471">
        <v>-2743.9549631845707</v>
      </c>
      <c r="J108" s="471">
        <v>0</v>
      </c>
      <c r="K108" s="471">
        <v>0</v>
      </c>
      <c r="L108" s="471">
        <v>7663.331478073319</v>
      </c>
      <c r="M108" s="471">
        <v>-7916.8415557827293</v>
      </c>
      <c r="N108" s="471">
        <v>-5277.8943705218198</v>
      </c>
      <c r="O10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-252190.36591983723</v>
      </c>
      <c r="P108" s="449">
        <f>Skattekompensation[[#This Row],[Sammanlagt]]*-1</f>
        <v>252190.36591983723</v>
      </c>
      <c r="Q108" s="450">
        <v>3553844.0934415683</v>
      </c>
      <c r="R108" s="451">
        <v>3806034.4593614056</v>
      </c>
      <c r="S108" s="474">
        <v>-89690.129928432041</v>
      </c>
      <c r="T108" s="475">
        <f>Skattekompensation[[#This Row],[Skattekompensationen från åren 2010-2021 sammanlagt, €]]+Skattekompensation[[#This Row],[Återkrav av fördröjda skatteintäkter år 2021]]</f>
        <v>3716344.3294329736</v>
      </c>
    </row>
    <row r="109" spans="1:20" x14ac:dyDescent="0.25">
      <c r="A109" s="39">
        <v>290</v>
      </c>
      <c r="B109" s="13" t="s">
        <v>70</v>
      </c>
      <c r="C109" s="15">
        <v>8190</v>
      </c>
      <c r="D109" s="471">
        <v>-85347.403552665462</v>
      </c>
      <c r="E109" s="471">
        <v>-88090.389434659621</v>
      </c>
      <c r="F109" s="471">
        <v>-102416.88426319856</v>
      </c>
      <c r="G109" s="471">
        <v>-2844.9134517555158</v>
      </c>
      <c r="H109" s="471">
        <v>-91.408658095218911</v>
      </c>
      <c r="I109" s="471">
        <v>-2844.9134517555158</v>
      </c>
      <c r="J109" s="471">
        <v>-38.973367417621688</v>
      </c>
      <c r="K109" s="471">
        <v>-77.946734835243376</v>
      </c>
      <c r="L109" s="471">
        <v>12949.467612637523</v>
      </c>
      <c r="M109" s="471">
        <v>-7317.5218882668132</v>
      </c>
      <c r="N109" s="471">
        <v>-4878.3479255112088</v>
      </c>
      <c r="O10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-280999.23511552333</v>
      </c>
      <c r="P109" s="449">
        <f>Skattekompensation[[#This Row],[Sammanlagt]]*-1</f>
        <v>280999.23511552333</v>
      </c>
      <c r="Q109" s="450">
        <v>4750532.9145219512</v>
      </c>
      <c r="R109" s="451">
        <v>5031532.1496374747</v>
      </c>
      <c r="S109" s="474">
        <v>-109102.76557809621</v>
      </c>
      <c r="T109" s="475">
        <f>Skattekompensation[[#This Row],[Skattekompensationen från åren 2010-2021 sammanlagt, €]]+Skattekompensation[[#This Row],[Återkrav av fördröjda skatteintäkter år 2021]]</f>
        <v>4922429.3840593789</v>
      </c>
    </row>
    <row r="110" spans="1:20" x14ac:dyDescent="0.25">
      <c r="A110" s="39">
        <v>291</v>
      </c>
      <c r="B110" s="43" t="s">
        <v>71</v>
      </c>
      <c r="C110" s="15">
        <v>2206</v>
      </c>
      <c r="D110" s="471">
        <v>-21100.364389105674</v>
      </c>
      <c r="E110" s="471">
        <v>-26969.459357486125</v>
      </c>
      <c r="F110" s="471">
        <v>-25320.437266926809</v>
      </c>
      <c r="G110" s="471">
        <v>-703.34547963685577</v>
      </c>
      <c r="H110" s="471">
        <v>-24.413474990849497</v>
      </c>
      <c r="I110" s="471">
        <v>-703.34547963685577</v>
      </c>
      <c r="J110" s="471">
        <v>0</v>
      </c>
      <c r="K110" s="471">
        <v>0</v>
      </c>
      <c r="L110" s="471">
        <v>3056.7589177643003</v>
      </c>
      <c r="M110" s="471">
        <v>-3657.3413630846958</v>
      </c>
      <c r="N110" s="471">
        <v>-2438.2275753897975</v>
      </c>
      <c r="O11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-77860.175468493384</v>
      </c>
      <c r="P110" s="449">
        <f>Skattekompensation[[#This Row],[Sammanlagt]]*-1</f>
        <v>77860.175468493384</v>
      </c>
      <c r="Q110" s="450">
        <v>1260014.5975166995</v>
      </c>
      <c r="R110" s="451">
        <v>1337874.7729851929</v>
      </c>
      <c r="S110" s="474">
        <v>-32142.941833764726</v>
      </c>
      <c r="T110" s="475">
        <f>Skattekompensation[[#This Row],[Skattekompensationen från åren 2010-2021 sammanlagt, €]]+Skattekompensation[[#This Row],[Återkrav av fördröjda skatteintäkter år 2021]]</f>
        <v>1305731.8311514282</v>
      </c>
    </row>
    <row r="111" spans="1:20" x14ac:dyDescent="0.25">
      <c r="A111" s="39">
        <v>297</v>
      </c>
      <c r="B111" s="13" t="s">
        <v>72</v>
      </c>
      <c r="C111" s="15">
        <v>119282</v>
      </c>
      <c r="D111" s="471">
        <v>-1386774.5079611987</v>
      </c>
      <c r="E111" s="471">
        <v>-933235.16168335278</v>
      </c>
      <c r="F111" s="471">
        <v>-1664129.4095534384</v>
      </c>
      <c r="G111" s="471">
        <v>-46225.816932039954</v>
      </c>
      <c r="H111" s="471">
        <v>-8853.4767871484401</v>
      </c>
      <c r="I111" s="471">
        <v>-46225.816932039954</v>
      </c>
      <c r="J111" s="471">
        <v>-31316.186329179294</v>
      </c>
      <c r="K111" s="471">
        <v>-62632.372658358589</v>
      </c>
      <c r="L111" s="471">
        <v>116971.78208600674</v>
      </c>
      <c r="M111" s="471">
        <v>-68200.189999596158</v>
      </c>
      <c r="N111" s="471">
        <v>-45466.793333064117</v>
      </c>
      <c r="O11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-4176087.9500834094</v>
      </c>
      <c r="P111" s="449">
        <f>Skattekompensation[[#This Row],[Sammanlagt]]*-1</f>
        <v>4176087.9500834094</v>
      </c>
      <c r="Q111" s="450">
        <v>51134766.53410621</v>
      </c>
      <c r="R111" s="451">
        <v>55310854.484189622</v>
      </c>
      <c r="S111" s="474">
        <v>-1798539.4538956604</v>
      </c>
      <c r="T111" s="475">
        <f>Skattekompensation[[#This Row],[Skattekompensationen från åren 2010-2021 sammanlagt, €]]+Skattekompensation[[#This Row],[Återkrav av fördröjda skatteintäkter år 2021]]</f>
        <v>53512315.030293964</v>
      </c>
    </row>
    <row r="112" spans="1:20" x14ac:dyDescent="0.25">
      <c r="A112" s="452">
        <v>300</v>
      </c>
      <c r="B112" s="13" t="s">
        <v>73</v>
      </c>
      <c r="C112" s="15">
        <v>3551</v>
      </c>
      <c r="D112" s="471">
        <v>-43008.656254682501</v>
      </c>
      <c r="E112" s="471">
        <v>-36491.995095801321</v>
      </c>
      <c r="F112" s="471">
        <v>-51610.387505619001</v>
      </c>
      <c r="G112" s="471">
        <v>-1433.6218751560834</v>
      </c>
      <c r="H112" s="471">
        <v>-116.14057238610749</v>
      </c>
      <c r="I112" s="471">
        <v>-1433.6218751560834</v>
      </c>
      <c r="J112" s="471">
        <v>-22.072407249812834</v>
      </c>
      <c r="K112" s="471">
        <v>-44.144814499625667</v>
      </c>
      <c r="L112" s="471">
        <v>5238.4922755422285</v>
      </c>
      <c r="M112" s="471">
        <v>-4737.1984768236343</v>
      </c>
      <c r="N112" s="471">
        <v>-3158.1323178824232</v>
      </c>
      <c r="O11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-136817.47891971437</v>
      </c>
      <c r="P112" s="449">
        <f>Skattekompensation[[#This Row],[Sammanlagt]]*-1</f>
        <v>136817.47891971437</v>
      </c>
      <c r="Q112" s="450">
        <v>2085309.25512926</v>
      </c>
      <c r="R112" s="451">
        <v>2222126.7340489742</v>
      </c>
      <c r="S112" s="474">
        <v>-41429.898765757163</v>
      </c>
      <c r="T112" s="475">
        <f>Skattekompensation[[#This Row],[Skattekompensationen från åren 2010-2021 sammanlagt, €]]+Skattekompensation[[#This Row],[Återkrav av fördröjda skatteintäkter år 2021]]</f>
        <v>2180696.835283217</v>
      </c>
    </row>
    <row r="113" spans="1:20" x14ac:dyDescent="0.25">
      <c r="A113" s="39">
        <v>301</v>
      </c>
      <c r="B113" s="13" t="s">
        <v>74</v>
      </c>
      <c r="C113" s="15">
        <v>20678</v>
      </c>
      <c r="D113" s="471">
        <v>-259948.84186630507</v>
      </c>
      <c r="E113" s="471">
        <v>-196806.4646847157</v>
      </c>
      <c r="F113" s="471">
        <v>-311938.61023956607</v>
      </c>
      <c r="G113" s="471">
        <v>-8664.9613955435016</v>
      </c>
      <c r="H113" s="471">
        <v>-593.39904787575244</v>
      </c>
      <c r="I113" s="471">
        <v>-8664.9613955435016</v>
      </c>
      <c r="J113" s="471">
        <v>-52.434920508945055</v>
      </c>
      <c r="K113" s="471">
        <v>-104.86984101789011</v>
      </c>
      <c r="L113" s="471">
        <v>30840.680667934474</v>
      </c>
      <c r="M113" s="471">
        <v>-20678.412121951991</v>
      </c>
      <c r="N113" s="471">
        <v>-13785.608081301327</v>
      </c>
      <c r="O11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-790397.88292639551</v>
      </c>
      <c r="P113" s="449">
        <f>Skattekompensation[[#This Row],[Sammanlagt]]*-1</f>
        <v>790397.88292639551</v>
      </c>
      <c r="Q113" s="450">
        <v>11747480.525832666</v>
      </c>
      <c r="R113" s="451">
        <v>12537878.408759061</v>
      </c>
      <c r="S113" s="474">
        <v>-247986.53179526579</v>
      </c>
      <c r="T113" s="475">
        <f>Skattekompensation[[#This Row],[Skattekompensationen från åren 2010-2021 sammanlagt, €]]+Skattekompensation[[#This Row],[Återkrav av fördröjda skatteintäkter år 2021]]</f>
        <v>12289891.876963796</v>
      </c>
    </row>
    <row r="114" spans="1:20" x14ac:dyDescent="0.25">
      <c r="A114" s="39">
        <v>304</v>
      </c>
      <c r="B114" s="13" t="s">
        <v>328</v>
      </c>
      <c r="C114" s="15">
        <v>949</v>
      </c>
      <c r="D114" s="471">
        <v>-11058.48775472341</v>
      </c>
      <c r="E114" s="471">
        <v>-7630.1968134514491</v>
      </c>
      <c r="F114" s="471">
        <v>-13270.185305668092</v>
      </c>
      <c r="G114" s="471">
        <v>-368.61625849078035</v>
      </c>
      <c r="H114" s="471">
        <v>-72.552448306359764</v>
      </c>
      <c r="I114" s="471">
        <v>-368.61625849078035</v>
      </c>
      <c r="J114" s="471">
        <v>0</v>
      </c>
      <c r="K114" s="471">
        <v>0</v>
      </c>
      <c r="L114" s="471">
        <v>1036.8369879467923</v>
      </c>
      <c r="M114" s="471">
        <v>-1179.7597144736842</v>
      </c>
      <c r="N114" s="471">
        <v>-786.50647631578954</v>
      </c>
      <c r="O11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-33698.084041973554</v>
      </c>
      <c r="P114" s="449">
        <f>Skattekompensation[[#This Row],[Sammanlagt]]*-1</f>
        <v>33698.084041973554</v>
      </c>
      <c r="Q114" s="450">
        <v>486644.3370201955</v>
      </c>
      <c r="R114" s="451">
        <v>520342.42106216907</v>
      </c>
      <c r="S114" s="474">
        <v>-16737.724234133395</v>
      </c>
      <c r="T114" s="475">
        <f>Skattekompensation[[#This Row],[Skattekompensationen från åren 2010-2021 sammanlagt, €]]+Skattekompensation[[#This Row],[Återkrav av fördröjda skatteintäkter år 2021]]</f>
        <v>503604.6968280357</v>
      </c>
    </row>
    <row r="115" spans="1:20" x14ac:dyDescent="0.25">
      <c r="A115" s="39">
        <v>305</v>
      </c>
      <c r="B115" s="13" t="s">
        <v>75</v>
      </c>
      <c r="C115" s="15">
        <v>15134</v>
      </c>
      <c r="D115" s="471">
        <v>-184373.76710606841</v>
      </c>
      <c r="E115" s="471">
        <v>-126586.29827495388</v>
      </c>
      <c r="F115" s="471">
        <v>-221248.52052728209</v>
      </c>
      <c r="G115" s="471">
        <v>-6145.7922368689469</v>
      </c>
      <c r="H115" s="471">
        <v>-488.34318419031177</v>
      </c>
      <c r="I115" s="471">
        <v>-6145.7922368689469</v>
      </c>
      <c r="J115" s="471">
        <v>-91.487241317131691</v>
      </c>
      <c r="K115" s="471">
        <v>-182.97448263426338</v>
      </c>
      <c r="L115" s="471">
        <v>24739.934496246264</v>
      </c>
      <c r="M115" s="471">
        <v>-9972.7539652592532</v>
      </c>
      <c r="N115" s="471">
        <v>-6648.5026435061682</v>
      </c>
      <c r="O11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-537144.29740270332</v>
      </c>
      <c r="P115" s="449">
        <f>Skattekompensation[[#This Row],[Sammanlagt]]*-1</f>
        <v>537144.29740270332</v>
      </c>
      <c r="Q115" s="450">
        <v>7705808.3908564337</v>
      </c>
      <c r="R115" s="451">
        <v>8242952.6882591369</v>
      </c>
      <c r="S115" s="474">
        <v>-200184.2535880543</v>
      </c>
      <c r="T115" s="475">
        <f>Skattekompensation[[#This Row],[Skattekompensationen från åren 2010-2021 sammanlagt, €]]+Skattekompensation[[#This Row],[Återkrav av fördröjda skatteintäkter år 2021]]</f>
        <v>8042768.4346710825</v>
      </c>
    </row>
    <row r="116" spans="1:20" x14ac:dyDescent="0.25">
      <c r="A116" s="39">
        <v>309</v>
      </c>
      <c r="B116" s="13" t="s">
        <v>76</v>
      </c>
      <c r="C116" s="15">
        <v>6688</v>
      </c>
      <c r="D116" s="471">
        <v>-69158.735195808476</v>
      </c>
      <c r="E116" s="471">
        <v>-68461.1756091938</v>
      </c>
      <c r="F116" s="471">
        <v>-82990.482234970172</v>
      </c>
      <c r="G116" s="471">
        <v>-2305.291173193616</v>
      </c>
      <c r="H116" s="471">
        <v>-151.79146694133331</v>
      </c>
      <c r="I116" s="471">
        <v>-2305.291173193616</v>
      </c>
      <c r="J116" s="471">
        <v>-12.731234228597613</v>
      </c>
      <c r="K116" s="471">
        <v>-25.462468457195225</v>
      </c>
      <c r="L116" s="471">
        <v>7855.1285515720456</v>
      </c>
      <c r="M116" s="471">
        <v>-4133.0672416916304</v>
      </c>
      <c r="N116" s="471">
        <v>-2755.3781611277536</v>
      </c>
      <c r="O11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-224444.27740723413</v>
      </c>
      <c r="P116" s="449">
        <f>Skattekompensation[[#This Row],[Sammanlagt]]*-1</f>
        <v>224444.27740723413</v>
      </c>
      <c r="Q116" s="450">
        <v>3494733.2586007789</v>
      </c>
      <c r="R116" s="451">
        <v>3719177.5360080129</v>
      </c>
      <c r="S116" s="474">
        <v>-83030.329598424796</v>
      </c>
      <c r="T116" s="475">
        <f>Skattekompensation[[#This Row],[Skattekompensationen från åren 2010-2021 sammanlagt, €]]+Skattekompensation[[#This Row],[Återkrav av fördröjda skatteintäkter år 2021]]</f>
        <v>3636147.206409588</v>
      </c>
    </row>
    <row r="117" spans="1:20" x14ac:dyDescent="0.25">
      <c r="A117" s="39">
        <v>312</v>
      </c>
      <c r="B117" s="13" t="s">
        <v>77</v>
      </c>
      <c r="C117" s="15">
        <v>1313</v>
      </c>
      <c r="D117" s="471">
        <v>-15606.520203423395</v>
      </c>
      <c r="E117" s="471">
        <v>-15769.435014725042</v>
      </c>
      <c r="F117" s="471">
        <v>-18727.824244108077</v>
      </c>
      <c r="G117" s="471">
        <v>-520.2173401141132</v>
      </c>
      <c r="H117" s="471">
        <v>-57.233415923051268</v>
      </c>
      <c r="I117" s="471">
        <v>-520.2173401141132</v>
      </c>
      <c r="J117" s="471">
        <v>0</v>
      </c>
      <c r="K117" s="471">
        <v>0</v>
      </c>
      <c r="L117" s="471">
        <v>1594.7921108521782</v>
      </c>
      <c r="M117" s="471">
        <v>-1453.7609413574105</v>
      </c>
      <c r="N117" s="471">
        <v>-969.17396090494026</v>
      </c>
      <c r="O11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-52029.590349817961</v>
      </c>
      <c r="P117" s="449">
        <f>Skattekompensation[[#This Row],[Sammanlagt]]*-1</f>
        <v>52029.590349817961</v>
      </c>
      <c r="Q117" s="450">
        <v>800297.35466412094</v>
      </c>
      <c r="R117" s="451">
        <v>852326.94501393894</v>
      </c>
      <c r="S117" s="474">
        <v>-17772.455499940803</v>
      </c>
      <c r="T117" s="475">
        <f>Skattekompensation[[#This Row],[Skattekompensationen från åren 2010-2021 sammanlagt, €]]+Skattekompensation[[#This Row],[Återkrav av fördröjda skatteintäkter år 2021]]</f>
        <v>834554.48951399815</v>
      </c>
    </row>
    <row r="118" spans="1:20" x14ac:dyDescent="0.25">
      <c r="A118" s="39">
        <v>316</v>
      </c>
      <c r="B118" s="13" t="s">
        <v>78</v>
      </c>
      <c r="C118" s="15">
        <v>4368</v>
      </c>
      <c r="D118" s="471">
        <v>-49863.665576179883</v>
      </c>
      <c r="E118" s="471">
        <v>-39275.571018262584</v>
      </c>
      <c r="F118" s="471">
        <v>-59836.39869141586</v>
      </c>
      <c r="G118" s="471">
        <v>-1662.1221858726628</v>
      </c>
      <c r="H118" s="471">
        <v>-205.10593853350102</v>
      </c>
      <c r="I118" s="471">
        <v>-1662.1221858726628</v>
      </c>
      <c r="J118" s="471">
        <v>-185.2049159177231</v>
      </c>
      <c r="K118" s="471">
        <v>-370.4098318354462</v>
      </c>
      <c r="L118" s="471">
        <v>5159.0858438389341</v>
      </c>
      <c r="M118" s="471">
        <v>-5123.3112238896356</v>
      </c>
      <c r="N118" s="471">
        <v>-3415.5408159264239</v>
      </c>
      <c r="O11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-156440.36653986745</v>
      </c>
      <c r="P118" s="449">
        <f>Skattekompensation[[#This Row],[Sammanlagt]]*-1</f>
        <v>156440.36653986745</v>
      </c>
      <c r="Q118" s="450">
        <v>2229240.8813153938</v>
      </c>
      <c r="R118" s="451">
        <v>2385681.2478552614</v>
      </c>
      <c r="S118" s="474">
        <v>-62028.157098656928</v>
      </c>
      <c r="T118" s="475">
        <f>Skattekompensation[[#This Row],[Skattekompensationen från åren 2010-2021 sammanlagt, €]]+Skattekompensation[[#This Row],[Återkrav av fördröjda skatteintäkter år 2021]]</f>
        <v>2323653.0907566044</v>
      </c>
    </row>
    <row r="119" spans="1:20" x14ac:dyDescent="0.25">
      <c r="A119" s="39">
        <v>317</v>
      </c>
      <c r="B119" s="13" t="s">
        <v>79</v>
      </c>
      <c r="C119" s="15">
        <v>2576</v>
      </c>
      <c r="D119" s="471">
        <v>-32615.467888715539</v>
      </c>
      <c r="E119" s="471">
        <v>-27714.564553478391</v>
      </c>
      <c r="F119" s="471">
        <v>-39138.561466458646</v>
      </c>
      <c r="G119" s="471">
        <v>-1087.1822629571845</v>
      </c>
      <c r="H119" s="471">
        <v>-31.495935083016192</v>
      </c>
      <c r="I119" s="471">
        <v>-1087.1822629571845</v>
      </c>
      <c r="J119" s="471">
        <v>0</v>
      </c>
      <c r="K119" s="471">
        <v>0</v>
      </c>
      <c r="L119" s="471">
        <v>3994.3101015953653</v>
      </c>
      <c r="M119" s="471">
        <v>-3346.2709758018846</v>
      </c>
      <c r="N119" s="471">
        <v>-2230.8473172012564</v>
      </c>
      <c r="O11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-103257.26256105775</v>
      </c>
      <c r="P119" s="449">
        <f>Skattekompensation[[#This Row],[Sammanlagt]]*-1</f>
        <v>103257.26256105775</v>
      </c>
      <c r="Q119" s="450">
        <v>1609012.878769276</v>
      </c>
      <c r="R119" s="451">
        <v>1712270.1413303337</v>
      </c>
      <c r="S119" s="474">
        <v>-27502.324661659502</v>
      </c>
      <c r="T119" s="475">
        <f>Skattekompensation[[#This Row],[Skattekompensationen från åren 2010-2021 sammanlagt, €]]+Skattekompensation[[#This Row],[Återkrav av fördröjda skatteintäkter år 2021]]</f>
        <v>1684767.8166686741</v>
      </c>
    </row>
    <row r="120" spans="1:20" x14ac:dyDescent="0.25">
      <c r="A120" s="39">
        <v>320</v>
      </c>
      <c r="B120" s="13" t="s">
        <v>80</v>
      </c>
      <c r="C120" s="15">
        <v>7274</v>
      </c>
      <c r="D120" s="471">
        <v>-76152.971370421787</v>
      </c>
      <c r="E120" s="471">
        <v>-70959.930714171758</v>
      </c>
      <c r="F120" s="471">
        <v>-91383.565644506132</v>
      </c>
      <c r="G120" s="471">
        <v>-2538.4323790140593</v>
      </c>
      <c r="H120" s="471">
        <v>-113.47285011787277</v>
      </c>
      <c r="I120" s="471">
        <v>-2538.4323790140593</v>
      </c>
      <c r="J120" s="471">
        <v>-43.286196377231882</v>
      </c>
      <c r="K120" s="471">
        <v>-86.572392754463763</v>
      </c>
      <c r="L120" s="471">
        <v>9105.9742023051986</v>
      </c>
      <c r="M120" s="471">
        <v>-3588.7745060812454</v>
      </c>
      <c r="N120" s="471">
        <v>-2392.5163373874971</v>
      </c>
      <c r="O12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-240691.98056754092</v>
      </c>
      <c r="P120" s="449">
        <f>Skattekompensation[[#This Row],[Sammanlagt]]*-1</f>
        <v>240691.98056754092</v>
      </c>
      <c r="Q120" s="450">
        <v>3717368.6286859731</v>
      </c>
      <c r="R120" s="451">
        <v>3958060.6092535141</v>
      </c>
      <c r="S120" s="474">
        <v>-115215.43693943933</v>
      </c>
      <c r="T120" s="475">
        <f>Skattekompensation[[#This Row],[Skattekompensationen från åren 2010-2021 sammanlagt, €]]+Skattekompensation[[#This Row],[Återkrav av fördröjda skatteintäkter år 2021]]</f>
        <v>3842845.1723140748</v>
      </c>
    </row>
    <row r="121" spans="1:20" x14ac:dyDescent="0.25">
      <c r="A121" s="39">
        <v>322</v>
      </c>
      <c r="B121" s="13" t="s">
        <v>329</v>
      </c>
      <c r="C121" s="15">
        <v>6640</v>
      </c>
      <c r="D121" s="471">
        <v>-77625.392680086516</v>
      </c>
      <c r="E121" s="471">
        <v>-60955.450182474859</v>
      </c>
      <c r="F121" s="471">
        <v>-93150.471216103819</v>
      </c>
      <c r="G121" s="471">
        <v>-2587.513089336217</v>
      </c>
      <c r="H121" s="471">
        <v>-219.08469310184864</v>
      </c>
      <c r="I121" s="471">
        <v>-2587.513089336217</v>
      </c>
      <c r="J121" s="471">
        <v>-342.76010773025638</v>
      </c>
      <c r="K121" s="471">
        <v>-685.52021546051276</v>
      </c>
      <c r="L121" s="471">
        <v>8161.4263678485295</v>
      </c>
      <c r="M121" s="471">
        <v>-6379.7855446746134</v>
      </c>
      <c r="N121" s="471">
        <v>-4253.1903631164087</v>
      </c>
      <c r="O12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-240625.25481357274</v>
      </c>
      <c r="P121" s="449">
        <f>Skattekompensation[[#This Row],[Sammanlagt]]*-1</f>
        <v>240625.25481357274</v>
      </c>
      <c r="Q121" s="450">
        <v>3415226.9703916311</v>
      </c>
      <c r="R121" s="451">
        <v>3655852.225205204</v>
      </c>
      <c r="S121" s="474">
        <v>-89319.513253868965</v>
      </c>
      <c r="T121" s="475">
        <f>Skattekompensation[[#This Row],[Skattekompensationen från åren 2010-2021 sammanlagt, €]]+Skattekompensation[[#This Row],[Återkrav av fördröjda skatteintäkter år 2021]]</f>
        <v>3566532.711951335</v>
      </c>
    </row>
    <row r="122" spans="1:20" x14ac:dyDescent="0.25">
      <c r="A122" s="39">
        <v>398</v>
      </c>
      <c r="B122" s="13" t="s">
        <v>330</v>
      </c>
      <c r="C122" s="15">
        <v>119823</v>
      </c>
      <c r="D122" s="471">
        <v>-1273559.760019717</v>
      </c>
      <c r="E122" s="471">
        <v>-945840.38193330273</v>
      </c>
      <c r="F122" s="471">
        <v>-1528271.7120236603</v>
      </c>
      <c r="G122" s="471">
        <v>-42451.992000657228</v>
      </c>
      <c r="H122" s="471">
        <v>-11104.511048510984</v>
      </c>
      <c r="I122" s="471">
        <v>-42451.992000657228</v>
      </c>
      <c r="J122" s="471">
        <v>-9804.4061337737676</v>
      </c>
      <c r="K122" s="471">
        <v>-19608.812267547535</v>
      </c>
      <c r="L122" s="471">
        <v>89525.476493008609</v>
      </c>
      <c r="M122" s="471">
        <v>-45589.089401358455</v>
      </c>
      <c r="N122" s="471">
        <v>-30392.7262675723</v>
      </c>
      <c r="O12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-3859549.9066037489</v>
      </c>
      <c r="P122" s="449">
        <f>Skattekompensation[[#This Row],[Sammanlagt]]*-1</f>
        <v>3859549.9066037489</v>
      </c>
      <c r="Q122" s="450">
        <v>49079229.004541859</v>
      </c>
      <c r="R122" s="451">
        <v>52938778.911145605</v>
      </c>
      <c r="S122" s="474">
        <v>-1865781.5573604093</v>
      </c>
      <c r="T122" s="475">
        <f>Skattekompensation[[#This Row],[Skattekompensationen från åren 2010-2021 sammanlagt, €]]+Skattekompensation[[#This Row],[Återkrav av fördröjda skatteintäkter år 2021]]</f>
        <v>51072997.353785194</v>
      </c>
    </row>
    <row r="123" spans="1:20" x14ac:dyDescent="0.25">
      <c r="A123" s="39">
        <v>399</v>
      </c>
      <c r="B123" s="13" t="s">
        <v>331</v>
      </c>
      <c r="C123" s="15">
        <v>8017</v>
      </c>
      <c r="D123" s="471">
        <v>-89523.627356014418</v>
      </c>
      <c r="E123" s="471">
        <v>-57602.00605139284</v>
      </c>
      <c r="F123" s="471">
        <v>-107428.3528272173</v>
      </c>
      <c r="G123" s="471">
        <v>-2984.1209118671472</v>
      </c>
      <c r="H123" s="471">
        <v>-538.78990090855757</v>
      </c>
      <c r="I123" s="471">
        <v>-2984.1209118671472</v>
      </c>
      <c r="J123" s="471">
        <v>-53.985614445509704</v>
      </c>
      <c r="K123" s="471">
        <v>-107.97122889101941</v>
      </c>
      <c r="L123" s="471">
        <v>9454.9182700139409</v>
      </c>
      <c r="M123" s="471">
        <v>-6674.2017385986674</v>
      </c>
      <c r="N123" s="471">
        <v>-4449.4678257324449</v>
      </c>
      <c r="O12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-262891.72609692113</v>
      </c>
      <c r="P123" s="449">
        <f>Skattekompensation[[#This Row],[Sammanlagt]]*-1</f>
        <v>262891.72609692113</v>
      </c>
      <c r="Q123" s="450">
        <v>3560385.2369229053</v>
      </c>
      <c r="R123" s="451">
        <v>3823276.9630198264</v>
      </c>
      <c r="S123" s="474">
        <v>-119516.29473345264</v>
      </c>
      <c r="T123" s="475">
        <f>Skattekompensation[[#This Row],[Skattekompensationen från åren 2010-2021 sammanlagt, €]]+Skattekompensation[[#This Row],[Återkrav av fördröjda skatteintäkter år 2021]]</f>
        <v>3703760.6682863738</v>
      </c>
    </row>
    <row r="124" spans="1:20" x14ac:dyDescent="0.25">
      <c r="A124" s="39">
        <v>400</v>
      </c>
      <c r="B124" s="13" t="s">
        <v>81</v>
      </c>
      <c r="C124" s="15">
        <v>8588</v>
      </c>
      <c r="D124" s="471">
        <v>-117089.02266801505</v>
      </c>
      <c r="E124" s="471">
        <v>-72863.42521523872</v>
      </c>
      <c r="F124" s="471">
        <v>-140506.82720161806</v>
      </c>
      <c r="G124" s="471">
        <v>-3902.9674222671683</v>
      </c>
      <c r="H124" s="471">
        <v>-407.50444710869948</v>
      </c>
      <c r="I124" s="471">
        <v>-3902.9674222671683</v>
      </c>
      <c r="J124" s="471">
        <v>-83.961996278910235</v>
      </c>
      <c r="K124" s="471">
        <v>-167.92399255782047</v>
      </c>
      <c r="L124" s="471">
        <v>10398.466582952668</v>
      </c>
      <c r="M124" s="471">
        <v>-9013.137123605964</v>
      </c>
      <c r="N124" s="471">
        <v>-6008.758082403976</v>
      </c>
      <c r="O12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-343548.02898840891</v>
      </c>
      <c r="P124" s="449">
        <f>Skattekompensation[[#This Row],[Sammanlagt]]*-1</f>
        <v>343548.02898840891</v>
      </c>
      <c r="Q124" s="450">
        <v>4422003.867160229</v>
      </c>
      <c r="R124" s="451">
        <v>4765551.8961486379</v>
      </c>
      <c r="S124" s="474">
        <v>-114307.70045511523</v>
      </c>
      <c r="T124" s="475">
        <f>Skattekompensation[[#This Row],[Skattekompensationen från åren 2010-2021 sammanlagt, €]]+Skattekompensation[[#This Row],[Återkrav av fördröjda skatteintäkter år 2021]]</f>
        <v>4651244.1956935227</v>
      </c>
    </row>
    <row r="125" spans="1:20" x14ac:dyDescent="0.25">
      <c r="A125" s="39">
        <v>402</v>
      </c>
      <c r="B125" s="13" t="s">
        <v>82</v>
      </c>
      <c r="C125" s="15">
        <v>9485</v>
      </c>
      <c r="D125" s="471">
        <v>-112909.80040784876</v>
      </c>
      <c r="E125" s="471">
        <v>-88053.62957974305</v>
      </c>
      <c r="F125" s="471">
        <v>-135491.76048941849</v>
      </c>
      <c r="G125" s="471">
        <v>-3763.6600135949584</v>
      </c>
      <c r="H125" s="471">
        <v>-218.71430631861773</v>
      </c>
      <c r="I125" s="471">
        <v>-3763.6600135949584</v>
      </c>
      <c r="J125" s="471">
        <v>-160.54061689327037</v>
      </c>
      <c r="K125" s="471">
        <v>-321.08123378654074</v>
      </c>
      <c r="L125" s="471">
        <v>12717.911794313932</v>
      </c>
      <c r="M125" s="471">
        <v>-11095.361057001452</v>
      </c>
      <c r="N125" s="471">
        <v>-7396.9073713343005</v>
      </c>
      <c r="O12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-350457.2032952205</v>
      </c>
      <c r="P125" s="449">
        <f>Skattekompensation[[#This Row],[Sammanlagt]]*-1</f>
        <v>350457.2032952205</v>
      </c>
      <c r="Q125" s="450">
        <v>5076166.1325579379</v>
      </c>
      <c r="R125" s="451">
        <v>5426623.3358531585</v>
      </c>
      <c r="S125" s="474">
        <v>-116786.63848613172</v>
      </c>
      <c r="T125" s="475">
        <f>Skattekompensation[[#This Row],[Skattekompensationen från åren 2010-2021 sammanlagt, €]]+Skattekompensation[[#This Row],[Återkrav av fördröjda skatteintäkter år 2021]]</f>
        <v>5309836.6973670265</v>
      </c>
    </row>
    <row r="126" spans="1:20" x14ac:dyDescent="0.25">
      <c r="A126" s="39">
        <v>403</v>
      </c>
      <c r="B126" s="13" t="s">
        <v>83</v>
      </c>
      <c r="C126" s="15">
        <v>2996</v>
      </c>
      <c r="D126" s="471">
        <v>-35256.25803614864</v>
      </c>
      <c r="E126" s="471">
        <v>-32140.273267465112</v>
      </c>
      <c r="F126" s="471">
        <v>-42307.509643378369</v>
      </c>
      <c r="G126" s="471">
        <v>-1175.2086012049547</v>
      </c>
      <c r="H126" s="471">
        <v>-48.920774750395438</v>
      </c>
      <c r="I126" s="471">
        <v>-1175.2086012049547</v>
      </c>
      <c r="J126" s="471">
        <v>0</v>
      </c>
      <c r="K126" s="471">
        <v>0</v>
      </c>
      <c r="L126" s="471">
        <v>3747.3172287168663</v>
      </c>
      <c r="M126" s="471">
        <v>-3432.1470804168321</v>
      </c>
      <c r="N126" s="471">
        <v>-2288.0980536112211</v>
      </c>
      <c r="O12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-114076.3068294636</v>
      </c>
      <c r="P126" s="449">
        <f>Skattekompensation[[#This Row],[Sammanlagt]]*-1</f>
        <v>114076.3068294636</v>
      </c>
      <c r="Q126" s="450">
        <v>1878877.770644817</v>
      </c>
      <c r="R126" s="451">
        <v>1992954.0774742807</v>
      </c>
      <c r="S126" s="474">
        <v>-36315.173931515601</v>
      </c>
      <c r="T126" s="475">
        <f>Skattekompensation[[#This Row],[Skattekompensationen från åren 2010-2021 sammanlagt, €]]+Skattekompensation[[#This Row],[Återkrav av fördröjda skatteintäkter år 2021]]</f>
        <v>1956638.9035427652</v>
      </c>
    </row>
    <row r="127" spans="1:20" x14ac:dyDescent="0.25">
      <c r="A127" s="39">
        <v>405</v>
      </c>
      <c r="B127" s="13" t="s">
        <v>332</v>
      </c>
      <c r="C127" s="15">
        <v>72634</v>
      </c>
      <c r="D127" s="471">
        <v>-819501.47503302526</v>
      </c>
      <c r="E127" s="471">
        <v>-576298.98988702474</v>
      </c>
      <c r="F127" s="471">
        <v>-983401.77003963024</v>
      </c>
      <c r="G127" s="471">
        <v>-27316.715834434173</v>
      </c>
      <c r="H127" s="471">
        <v>-3565.2788243620175</v>
      </c>
      <c r="I127" s="471">
        <v>-27316.715834434173</v>
      </c>
      <c r="J127" s="471">
        <v>-4719.5573511055209</v>
      </c>
      <c r="K127" s="471">
        <v>-9439.1147022110417</v>
      </c>
      <c r="L127" s="471">
        <v>66131.786423485901</v>
      </c>
      <c r="M127" s="471">
        <v>-32896.536761814925</v>
      </c>
      <c r="N127" s="471">
        <v>-21931.024507876617</v>
      </c>
      <c r="O12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-2440255.3923524325</v>
      </c>
      <c r="P127" s="449">
        <f>Skattekompensation[[#This Row],[Sammanlagt]]*-1</f>
        <v>2440255.3923524325</v>
      </c>
      <c r="Q127" s="450">
        <v>31179102.079888925</v>
      </c>
      <c r="R127" s="451">
        <v>33619357.472241357</v>
      </c>
      <c r="S127" s="474">
        <v>-1150169.0421082105</v>
      </c>
      <c r="T127" s="475">
        <f>Skattekompensation[[#This Row],[Skattekompensationen från åren 2010-2021 sammanlagt, €]]+Skattekompensation[[#This Row],[Återkrav av fördröjda skatteintäkter år 2021]]</f>
        <v>32469188.430133145</v>
      </c>
    </row>
    <row r="128" spans="1:20" x14ac:dyDescent="0.25">
      <c r="A128" s="39">
        <v>407</v>
      </c>
      <c r="B128" s="13" t="s">
        <v>333</v>
      </c>
      <c r="C128" s="15">
        <v>2606</v>
      </c>
      <c r="D128" s="471">
        <v>-33229.166968361518</v>
      </c>
      <c r="E128" s="471">
        <v>-25554.515092356243</v>
      </c>
      <c r="F128" s="471">
        <v>-39875.000362033825</v>
      </c>
      <c r="G128" s="471">
        <v>-1107.638898945384</v>
      </c>
      <c r="H128" s="471">
        <v>-55.546944360766808</v>
      </c>
      <c r="I128" s="471">
        <v>-1107.638898945384</v>
      </c>
      <c r="J128" s="471">
        <v>-19.945600291469596</v>
      </c>
      <c r="K128" s="471">
        <v>-39.891200582939192</v>
      </c>
      <c r="L128" s="471">
        <v>3651.2521050478458</v>
      </c>
      <c r="M128" s="471">
        <v>-4827.1773084005363</v>
      </c>
      <c r="N128" s="471">
        <v>-3218.1182056003577</v>
      </c>
      <c r="O12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-105383.38737483059</v>
      </c>
      <c r="P128" s="449">
        <f>Skattekompensation[[#This Row],[Sammanlagt]]*-1</f>
        <v>105383.38737483059</v>
      </c>
      <c r="Q128" s="450">
        <v>1555337.6657599388</v>
      </c>
      <c r="R128" s="451">
        <v>1660721.0531347694</v>
      </c>
      <c r="S128" s="474">
        <v>-33329.090065833327</v>
      </c>
      <c r="T128" s="475">
        <f>Skattekompensation[[#This Row],[Skattekompensationen från åren 2010-2021 sammanlagt, €]]+Skattekompensation[[#This Row],[Återkrav av fördröjda skatteintäkter år 2021]]</f>
        <v>1627391.963068936</v>
      </c>
    </row>
    <row r="129" spans="1:20" x14ac:dyDescent="0.25">
      <c r="A129" s="39">
        <v>408</v>
      </c>
      <c r="B129" s="13" t="s">
        <v>334</v>
      </c>
      <c r="C129" s="15">
        <v>14278</v>
      </c>
      <c r="D129" s="471">
        <v>-165994.25613672769</v>
      </c>
      <c r="E129" s="471">
        <v>-114257.17430101168</v>
      </c>
      <c r="F129" s="471">
        <v>-199193.10736407322</v>
      </c>
      <c r="G129" s="471">
        <v>-5533.1418712242557</v>
      </c>
      <c r="H129" s="471">
        <v>-544.27521127321086</v>
      </c>
      <c r="I129" s="471">
        <v>-5533.1418712242557</v>
      </c>
      <c r="J129" s="471">
        <v>-116.59688681023981</v>
      </c>
      <c r="K129" s="471">
        <v>-233.19377362047962</v>
      </c>
      <c r="L129" s="471">
        <v>17772.936342340297</v>
      </c>
      <c r="M129" s="471">
        <v>-13030.207163499388</v>
      </c>
      <c r="N129" s="471">
        <v>-8686.8047756662581</v>
      </c>
      <c r="O12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-495348.96301279042</v>
      </c>
      <c r="P129" s="449">
        <f>Skattekompensation[[#This Row],[Sammanlagt]]*-1</f>
        <v>495348.96301279042</v>
      </c>
      <c r="Q129" s="450">
        <v>6937980.7481085667</v>
      </c>
      <c r="R129" s="451">
        <v>7433329.711121357</v>
      </c>
      <c r="S129" s="474">
        <v>-190777.35821784748</v>
      </c>
      <c r="T129" s="475">
        <f>Skattekompensation[[#This Row],[Skattekompensationen från åren 2010-2021 sammanlagt, €]]+Skattekompensation[[#This Row],[Återkrav av fördröjda skatteintäkter år 2021]]</f>
        <v>7242552.3529035095</v>
      </c>
    </row>
    <row r="130" spans="1:20" x14ac:dyDescent="0.25">
      <c r="A130" s="39">
        <v>410</v>
      </c>
      <c r="B130" s="13" t="s">
        <v>84</v>
      </c>
      <c r="C130" s="15">
        <v>18903</v>
      </c>
      <c r="D130" s="471">
        <v>-197488.65920045003</v>
      </c>
      <c r="E130" s="471">
        <v>-124799.5140865521</v>
      </c>
      <c r="F130" s="471">
        <v>-236986.39104054001</v>
      </c>
      <c r="G130" s="471">
        <v>-6582.955306681667</v>
      </c>
      <c r="H130" s="471">
        <v>-1489.558118459337</v>
      </c>
      <c r="I130" s="471">
        <v>-6582.955306681667</v>
      </c>
      <c r="J130" s="471">
        <v>-608.8712769826808</v>
      </c>
      <c r="K130" s="471">
        <v>-1217.7425539653616</v>
      </c>
      <c r="L130" s="471">
        <v>23466.766198279038</v>
      </c>
      <c r="M130" s="471">
        <v>-12132.232387454196</v>
      </c>
      <c r="N130" s="471">
        <v>-8088.1549249694644</v>
      </c>
      <c r="O13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-572510.26800445758</v>
      </c>
      <c r="P130" s="449">
        <f>Skattekompensation[[#This Row],[Sammanlagt]]*-1</f>
        <v>572510.26800445758</v>
      </c>
      <c r="Q130" s="450">
        <v>7260793.3033579616</v>
      </c>
      <c r="R130" s="451">
        <v>7833303.5713624191</v>
      </c>
      <c r="S130" s="474">
        <v>-266914.56904606876</v>
      </c>
      <c r="T130" s="475">
        <f>Skattekompensation[[#This Row],[Skattekompensationen från åren 2010-2021 sammanlagt, €]]+Skattekompensation[[#This Row],[Återkrav av fördröjda skatteintäkter år 2021]]</f>
        <v>7566389.0023163501</v>
      </c>
    </row>
    <row r="131" spans="1:20" x14ac:dyDescent="0.25">
      <c r="A131" s="39">
        <v>416</v>
      </c>
      <c r="B131" s="13" t="s">
        <v>85</v>
      </c>
      <c r="C131" s="15">
        <v>2971</v>
      </c>
      <c r="D131" s="471">
        <v>-32082.503377703797</v>
      </c>
      <c r="E131" s="471">
        <v>-26546.352909929697</v>
      </c>
      <c r="F131" s="471">
        <v>-38499.004053244556</v>
      </c>
      <c r="G131" s="471">
        <v>-1069.4167792567932</v>
      </c>
      <c r="H131" s="471">
        <v>-193.60724646205446</v>
      </c>
      <c r="I131" s="471">
        <v>-1069.4167792567932</v>
      </c>
      <c r="J131" s="471">
        <v>-32.5682736080404</v>
      </c>
      <c r="K131" s="471">
        <v>-65.1365472160808</v>
      </c>
      <c r="L131" s="471">
        <v>4300.7189758182876</v>
      </c>
      <c r="M131" s="471">
        <v>-3615.0911355526637</v>
      </c>
      <c r="N131" s="471">
        <v>-2410.060757035109</v>
      </c>
      <c r="O13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-101282.43888344728</v>
      </c>
      <c r="P131" s="449">
        <f>Skattekompensation[[#This Row],[Sammanlagt]]*-1</f>
        <v>101282.43888344728</v>
      </c>
      <c r="Q131" s="450">
        <v>1402859.591923214</v>
      </c>
      <c r="R131" s="451">
        <v>1504142.0308066614</v>
      </c>
      <c r="S131" s="474">
        <v>-42696.178396973795</v>
      </c>
      <c r="T131" s="475">
        <f>Skattekompensation[[#This Row],[Skattekompensationen från åren 2010-2021 sammanlagt, €]]+Skattekompensation[[#This Row],[Återkrav av fördröjda skatteintäkter år 2021]]</f>
        <v>1461445.8524096876</v>
      </c>
    </row>
    <row r="132" spans="1:20" x14ac:dyDescent="0.25">
      <c r="A132" s="39">
        <v>418</v>
      </c>
      <c r="B132" s="13" t="s">
        <v>86</v>
      </c>
      <c r="C132" s="15">
        <v>23523</v>
      </c>
      <c r="D132" s="471">
        <v>-214963.39701342795</v>
      </c>
      <c r="E132" s="471">
        <v>-131948.24188482677</v>
      </c>
      <c r="F132" s="471">
        <v>-257956.07641611356</v>
      </c>
      <c r="G132" s="471">
        <v>-7165.4465671142652</v>
      </c>
      <c r="H132" s="471">
        <v>-3406.9694219675698</v>
      </c>
      <c r="I132" s="471">
        <v>-7165.4465671142652</v>
      </c>
      <c r="J132" s="471">
        <v>-2410.417406426353</v>
      </c>
      <c r="K132" s="471">
        <v>-4820.8348128527059</v>
      </c>
      <c r="L132" s="471">
        <v>22334.419376395414</v>
      </c>
      <c r="M132" s="471">
        <v>-12197.814277280952</v>
      </c>
      <c r="N132" s="471">
        <v>-8131.876184853968</v>
      </c>
      <c r="O13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-627832.10117558273</v>
      </c>
      <c r="P132" s="449">
        <f>Skattekompensation[[#This Row],[Sammanlagt]]*-1</f>
        <v>627832.10117558273</v>
      </c>
      <c r="Q132" s="450">
        <v>7506453.0946808029</v>
      </c>
      <c r="R132" s="451">
        <v>8134285.1958563859</v>
      </c>
      <c r="S132" s="474">
        <v>-376134.58970495802</v>
      </c>
      <c r="T132" s="475">
        <f>Skattekompensation[[#This Row],[Skattekompensationen från åren 2010-2021 sammanlagt, €]]+Skattekompensation[[#This Row],[Återkrav av fördröjda skatteintäkter år 2021]]</f>
        <v>7758150.6061514281</v>
      </c>
    </row>
    <row r="133" spans="1:20" x14ac:dyDescent="0.25">
      <c r="A133" s="39">
        <v>420</v>
      </c>
      <c r="B133" s="43" t="s">
        <v>87</v>
      </c>
      <c r="C133" s="15">
        <v>9454</v>
      </c>
      <c r="D133" s="471">
        <v>-99196.067258647425</v>
      </c>
      <c r="E133" s="471">
        <v>-85772.841638716869</v>
      </c>
      <c r="F133" s="471">
        <v>-119035.2807103769</v>
      </c>
      <c r="G133" s="471">
        <v>-3306.5355752882474</v>
      </c>
      <c r="H133" s="471">
        <v>-363.81892661493731</v>
      </c>
      <c r="I133" s="471">
        <v>-3306.5355752882474</v>
      </c>
      <c r="J133" s="471">
        <v>-314.7131493787868</v>
      </c>
      <c r="K133" s="471">
        <v>-629.42629875757359</v>
      </c>
      <c r="L133" s="471">
        <v>12448.152042415606</v>
      </c>
      <c r="M133" s="471">
        <v>-9015.0511121058971</v>
      </c>
      <c r="N133" s="471">
        <v>-6010.0340747372638</v>
      </c>
      <c r="O13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-314502.15227749647</v>
      </c>
      <c r="P133" s="449">
        <f>Skattekompensation[[#This Row],[Sammanlagt]]*-1</f>
        <v>314502.15227749647</v>
      </c>
      <c r="Q133" s="450">
        <v>4719916.9913429832</v>
      </c>
      <c r="R133" s="451">
        <v>5034419.1436204799</v>
      </c>
      <c r="S133" s="474">
        <v>-134174.61001270614</v>
      </c>
      <c r="T133" s="475">
        <f>Skattekompensation[[#This Row],[Skattekompensationen från åren 2010-2021 sammanlagt, €]]+Skattekompensation[[#This Row],[Återkrav av fördröjda skatteintäkter år 2021]]</f>
        <v>4900244.5336077735</v>
      </c>
    </row>
    <row r="134" spans="1:20" x14ac:dyDescent="0.25">
      <c r="A134" s="39">
        <v>421</v>
      </c>
      <c r="B134" s="13" t="s">
        <v>88</v>
      </c>
      <c r="C134" s="15">
        <v>719</v>
      </c>
      <c r="D134" s="471">
        <v>-8506.5324846400708</v>
      </c>
      <c r="E134" s="471">
        <v>-7522.1272682411654</v>
      </c>
      <c r="F134" s="471">
        <v>-10207.838981568086</v>
      </c>
      <c r="G134" s="471">
        <v>-283.55108282133568</v>
      </c>
      <c r="H134" s="471">
        <v>-4.9000108259005257</v>
      </c>
      <c r="I134" s="471">
        <v>-283.55108282133568</v>
      </c>
      <c r="J134" s="471">
        <v>-5.1813162558246102</v>
      </c>
      <c r="K134" s="471">
        <v>-10.36263251164922</v>
      </c>
      <c r="L134" s="471">
        <v>795.61912828307834</v>
      </c>
      <c r="M134" s="471">
        <v>-1343.129793918137</v>
      </c>
      <c r="N134" s="471">
        <v>-895.41986261209126</v>
      </c>
      <c r="O13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-28266.975387932522</v>
      </c>
      <c r="P134" s="449">
        <f>Skattekompensation[[#This Row],[Sammanlagt]]*-1</f>
        <v>28266.975387932522</v>
      </c>
      <c r="Q134" s="450">
        <v>486509.63745591306</v>
      </c>
      <c r="R134" s="451">
        <v>514776.61284384556</v>
      </c>
      <c r="S134" s="474">
        <v>-8683.9229134787201</v>
      </c>
      <c r="T134" s="475">
        <f>Skattekompensation[[#This Row],[Skattekompensationen från åren 2010-2021 sammanlagt, €]]+Skattekompensation[[#This Row],[Återkrav av fördröjda skatteintäkter år 2021]]</f>
        <v>506092.68993036682</v>
      </c>
    </row>
    <row r="135" spans="1:20" x14ac:dyDescent="0.25">
      <c r="A135" s="39">
        <v>422</v>
      </c>
      <c r="B135" s="13" t="s">
        <v>89</v>
      </c>
      <c r="C135" s="15">
        <v>10884</v>
      </c>
      <c r="D135" s="471">
        <v>-111480.16304918975</v>
      </c>
      <c r="E135" s="471">
        <v>-115558.98128824048</v>
      </c>
      <c r="F135" s="471">
        <v>-133776.1956590277</v>
      </c>
      <c r="G135" s="471">
        <v>-3716.0054349729917</v>
      </c>
      <c r="H135" s="471">
        <v>-218.0006219932923</v>
      </c>
      <c r="I135" s="471">
        <v>-3716.0054349729917</v>
      </c>
      <c r="J135" s="471">
        <v>-21.761528274463362</v>
      </c>
      <c r="K135" s="471">
        <v>-43.523056548926725</v>
      </c>
      <c r="L135" s="471">
        <v>11531.812926354232</v>
      </c>
      <c r="M135" s="471">
        <v>-7752.7177543160969</v>
      </c>
      <c r="N135" s="471">
        <v>-5168.4785028773977</v>
      </c>
      <c r="O13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-369920.0194040598</v>
      </c>
      <c r="P135" s="449">
        <f>Skattekompensation[[#This Row],[Sammanlagt]]*-1</f>
        <v>369920.0194040598</v>
      </c>
      <c r="Q135" s="450">
        <v>5883234.5758526297</v>
      </c>
      <c r="R135" s="451">
        <v>6253154.5952566899</v>
      </c>
      <c r="S135" s="474">
        <v>-146659.17292147854</v>
      </c>
      <c r="T135" s="475">
        <f>Skattekompensation[[#This Row],[Skattekompensationen från åren 2010-2021 sammanlagt, €]]+Skattekompensation[[#This Row],[Återkrav av fördröjda skatteintäkter år 2021]]</f>
        <v>6106495.4223352112</v>
      </c>
    </row>
    <row r="136" spans="1:20" x14ac:dyDescent="0.25">
      <c r="A136" s="39">
        <v>423</v>
      </c>
      <c r="B136" s="13" t="s">
        <v>335</v>
      </c>
      <c r="C136" s="15">
        <v>19994</v>
      </c>
      <c r="D136" s="471">
        <v>-197242.87524760122</v>
      </c>
      <c r="E136" s="471">
        <v>-108384.4312399858</v>
      </c>
      <c r="F136" s="471">
        <v>-236691.45029712145</v>
      </c>
      <c r="G136" s="471">
        <v>-6574.7625082533732</v>
      </c>
      <c r="H136" s="471">
        <v>-2526.9358489993606</v>
      </c>
      <c r="I136" s="471">
        <v>-6574.7625082533732</v>
      </c>
      <c r="J136" s="471">
        <v>-1113.6536113260281</v>
      </c>
      <c r="K136" s="471">
        <v>-2227.3072226520562</v>
      </c>
      <c r="L136" s="471">
        <v>22375.732932470415</v>
      </c>
      <c r="M136" s="471">
        <v>-12111.912407436199</v>
      </c>
      <c r="N136" s="471">
        <v>-8074.6082716241317</v>
      </c>
      <c r="O13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-559146.96623078233</v>
      </c>
      <c r="P136" s="449">
        <f>Skattekompensation[[#This Row],[Sammanlagt]]*-1</f>
        <v>559146.96623078233</v>
      </c>
      <c r="Q136" s="450">
        <v>6652366.9532496426</v>
      </c>
      <c r="R136" s="451">
        <v>7211513.9194804253</v>
      </c>
      <c r="S136" s="474">
        <v>-301764.9840550549</v>
      </c>
      <c r="T136" s="475">
        <f>Skattekompensation[[#This Row],[Skattekompensationen från åren 2010-2021 sammanlagt, €]]+Skattekompensation[[#This Row],[Återkrav av fördröjda skatteintäkter år 2021]]</f>
        <v>6909748.93542537</v>
      </c>
    </row>
    <row r="137" spans="1:20" x14ac:dyDescent="0.25">
      <c r="A137" s="452">
        <v>425</v>
      </c>
      <c r="B137" s="13" t="s">
        <v>336</v>
      </c>
      <c r="C137" s="15">
        <v>10191</v>
      </c>
      <c r="D137" s="471">
        <v>-93801.127394850773</v>
      </c>
      <c r="E137" s="471">
        <v>-52072.154291326413</v>
      </c>
      <c r="F137" s="471">
        <v>-112561.35287382093</v>
      </c>
      <c r="G137" s="471">
        <v>-3126.7042464950255</v>
      </c>
      <c r="H137" s="471">
        <v>-1004.0607680418841</v>
      </c>
      <c r="I137" s="471">
        <v>-3126.7042464950255</v>
      </c>
      <c r="J137" s="471">
        <v>-343.21285607927734</v>
      </c>
      <c r="K137" s="471">
        <v>-686.42571215855469</v>
      </c>
      <c r="L137" s="471">
        <v>12482.246831972127</v>
      </c>
      <c r="M137" s="471">
        <v>-6592.5139679995509</v>
      </c>
      <c r="N137" s="471">
        <v>-4395.0093119997</v>
      </c>
      <c r="O13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-265227.01883729501</v>
      </c>
      <c r="P137" s="449">
        <f>Skattekompensation[[#This Row],[Sammanlagt]]*-1</f>
        <v>265227.01883729501</v>
      </c>
      <c r="Q137" s="450">
        <v>3092282.2002287284</v>
      </c>
      <c r="R137" s="451">
        <v>3357509.2190660234</v>
      </c>
      <c r="S137" s="474">
        <v>-130470.44734912791</v>
      </c>
      <c r="T137" s="475">
        <f>Skattekompensation[[#This Row],[Skattekompensationen från åren 2010-2021 sammanlagt, €]]+Skattekompensation[[#This Row],[Återkrav av fördröjda skatteintäkter år 2021]]</f>
        <v>3227038.7717168955</v>
      </c>
    </row>
    <row r="138" spans="1:20" x14ac:dyDescent="0.25">
      <c r="A138" s="39">
        <v>426</v>
      </c>
      <c r="B138" s="13" t="s">
        <v>90</v>
      </c>
      <c r="C138" s="15">
        <v>12084</v>
      </c>
      <c r="D138" s="471">
        <v>-143360.9195114816</v>
      </c>
      <c r="E138" s="471">
        <v>-95374.713094930354</v>
      </c>
      <c r="F138" s="471">
        <v>-172033.10341377792</v>
      </c>
      <c r="G138" s="471">
        <v>-4778.6973170493866</v>
      </c>
      <c r="H138" s="471">
        <v>-520.41782815424494</v>
      </c>
      <c r="I138" s="471">
        <v>-4778.6973170493866</v>
      </c>
      <c r="J138" s="471">
        <v>-125.93312524454474</v>
      </c>
      <c r="K138" s="471">
        <v>-251.86625048908948</v>
      </c>
      <c r="L138" s="471">
        <v>17009.524018524287</v>
      </c>
      <c r="M138" s="471">
        <v>-8876.5134899089717</v>
      </c>
      <c r="N138" s="471">
        <v>-5917.6756599393138</v>
      </c>
      <c r="O13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-419009.01298950042</v>
      </c>
      <c r="P138" s="449">
        <f>Skattekompensation[[#This Row],[Sammanlagt]]*-1</f>
        <v>419009.01298950042</v>
      </c>
      <c r="Q138" s="450">
        <v>5681737.9030884625</v>
      </c>
      <c r="R138" s="451">
        <v>6100746.9160779631</v>
      </c>
      <c r="S138" s="474">
        <v>-157504.11340095388</v>
      </c>
      <c r="T138" s="475">
        <f>Skattekompensation[[#This Row],[Skattekompensationen från åren 2010-2021 sammanlagt, €]]+Skattekompensation[[#This Row],[Återkrav av fördröjda skatteintäkter år 2021]]</f>
        <v>5943242.8026770093</v>
      </c>
    </row>
    <row r="139" spans="1:20" x14ac:dyDescent="0.25">
      <c r="A139" s="39">
        <v>430</v>
      </c>
      <c r="B139" s="13" t="s">
        <v>91</v>
      </c>
      <c r="C139" s="15">
        <v>15875</v>
      </c>
      <c r="D139" s="471">
        <v>-187725.59429699421</v>
      </c>
      <c r="E139" s="471">
        <v>-147804.5530733623</v>
      </c>
      <c r="F139" s="471">
        <v>-225270.71315639306</v>
      </c>
      <c r="G139" s="471">
        <v>-6257.5198098998071</v>
      </c>
      <c r="H139" s="471">
        <v>-631.09646449634704</v>
      </c>
      <c r="I139" s="471">
        <v>-6257.5198098998071</v>
      </c>
      <c r="J139" s="471">
        <v>-121.8645583369948</v>
      </c>
      <c r="K139" s="471">
        <v>-243.72911667398961</v>
      </c>
      <c r="L139" s="471">
        <v>16335.51334159101</v>
      </c>
      <c r="M139" s="471">
        <v>-16588.173578758378</v>
      </c>
      <c r="N139" s="471">
        <v>-11058.782385838918</v>
      </c>
      <c r="O13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-585624.03290906292</v>
      </c>
      <c r="P139" s="449">
        <f>Skattekompensation[[#This Row],[Sammanlagt]]*-1</f>
        <v>585624.03290906292</v>
      </c>
      <c r="Q139" s="450">
        <v>8518707.812976338</v>
      </c>
      <c r="R139" s="451">
        <v>9104331.8458854016</v>
      </c>
      <c r="S139" s="474">
        <v>-209728.35107251204</v>
      </c>
      <c r="T139" s="475">
        <f>Skattekompensation[[#This Row],[Skattekompensationen från åren 2010-2021 sammanlagt, €]]+Skattekompensation[[#This Row],[Återkrav av fördröjda skatteintäkter år 2021]]</f>
        <v>8894603.494812889</v>
      </c>
    </row>
    <row r="140" spans="1:20" x14ac:dyDescent="0.25">
      <c r="A140" s="39">
        <v>433</v>
      </c>
      <c r="B140" s="13" t="s">
        <v>92</v>
      </c>
      <c r="C140" s="15">
        <v>7828</v>
      </c>
      <c r="D140" s="471">
        <v>-95272.966914386765</v>
      </c>
      <c r="E140" s="471">
        <v>-64242.088568706953</v>
      </c>
      <c r="F140" s="471">
        <v>-114327.56029726412</v>
      </c>
      <c r="G140" s="471">
        <v>-3175.7655638128922</v>
      </c>
      <c r="H140" s="471">
        <v>-700.45319082991773</v>
      </c>
      <c r="I140" s="471">
        <v>-3175.7655638128922</v>
      </c>
      <c r="J140" s="471">
        <v>-393.71341851938121</v>
      </c>
      <c r="K140" s="471">
        <v>-787.42683703876241</v>
      </c>
      <c r="L140" s="471">
        <v>10227.992635170071</v>
      </c>
      <c r="M140" s="471">
        <v>-7676.0245200848258</v>
      </c>
      <c r="N140" s="471">
        <v>-5117.3496800565508</v>
      </c>
      <c r="O14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-284641.12191934296</v>
      </c>
      <c r="P140" s="449">
        <f>Skattekompensation[[#This Row],[Sammanlagt]]*-1</f>
        <v>284641.12191934296</v>
      </c>
      <c r="Q140" s="450">
        <v>3830857.2262166273</v>
      </c>
      <c r="R140" s="451">
        <v>4115498.3481359701</v>
      </c>
      <c r="S140" s="474">
        <v>-108650.27807595045</v>
      </c>
      <c r="T140" s="475">
        <f>Skattekompensation[[#This Row],[Skattekompensationen från åren 2010-2021 sammanlagt, €]]+Skattekompensation[[#This Row],[Återkrav av fördröjda skatteintäkter år 2021]]</f>
        <v>4006848.0700600194</v>
      </c>
    </row>
    <row r="141" spans="1:20" x14ac:dyDescent="0.25">
      <c r="A141" s="39">
        <v>434</v>
      </c>
      <c r="B141" s="13" t="s">
        <v>337</v>
      </c>
      <c r="C141" s="15">
        <v>14772</v>
      </c>
      <c r="D141" s="471">
        <v>-169366.49073524616</v>
      </c>
      <c r="E141" s="471">
        <v>-116888.56035585074</v>
      </c>
      <c r="F141" s="471">
        <v>-203239.7888822954</v>
      </c>
      <c r="G141" s="471">
        <v>-5645.5496911748724</v>
      </c>
      <c r="H141" s="471">
        <v>-864.98113474115587</v>
      </c>
      <c r="I141" s="471">
        <v>-5645.5496911748724</v>
      </c>
      <c r="J141" s="471">
        <v>-546.19215404793397</v>
      </c>
      <c r="K141" s="471">
        <v>-1092.3843080958679</v>
      </c>
      <c r="L141" s="471">
        <v>15166.517397382791</v>
      </c>
      <c r="M141" s="471">
        <v>-9868.9896671317128</v>
      </c>
      <c r="N141" s="471">
        <v>-6579.3264447544752</v>
      </c>
      <c r="O14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-504571.29566713044</v>
      </c>
      <c r="P141" s="449">
        <f>Skattekompensation[[#This Row],[Sammanlagt]]*-1</f>
        <v>504571.29566713044</v>
      </c>
      <c r="Q141" s="450">
        <v>6892683.2845201213</v>
      </c>
      <c r="R141" s="451">
        <v>7397254.5801872518</v>
      </c>
      <c r="S141" s="474">
        <v>-228969.26395304239</v>
      </c>
      <c r="T141" s="475">
        <f>Skattekompensation[[#This Row],[Skattekompensationen från åren 2010-2021 sammanlagt, €]]+Skattekompensation[[#This Row],[Återkrav av fördröjda skatteintäkter år 2021]]</f>
        <v>7168285.3162342096</v>
      </c>
    </row>
    <row r="142" spans="1:20" x14ac:dyDescent="0.25">
      <c r="A142" s="39">
        <v>435</v>
      </c>
      <c r="B142" s="13" t="s">
        <v>93</v>
      </c>
      <c r="C142" s="15">
        <v>690</v>
      </c>
      <c r="D142" s="471">
        <v>-7168.3704354535694</v>
      </c>
      <c r="E142" s="471">
        <v>-6968.644093400766</v>
      </c>
      <c r="F142" s="471">
        <v>-8602.0445225442836</v>
      </c>
      <c r="G142" s="471">
        <v>-238.94568118178563</v>
      </c>
      <c r="H142" s="471">
        <v>-5.4556728722729044</v>
      </c>
      <c r="I142" s="471">
        <v>-238.94568118178563</v>
      </c>
      <c r="J142" s="471">
        <v>0</v>
      </c>
      <c r="K142" s="471">
        <v>0</v>
      </c>
      <c r="L142" s="471">
        <v>1293.3808442189741</v>
      </c>
      <c r="M142" s="471">
        <v>-1225.7942249753121</v>
      </c>
      <c r="N142" s="471">
        <v>-817.19614998354132</v>
      </c>
      <c r="O14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-23972.015617374345</v>
      </c>
      <c r="P142" s="449">
        <f>Skattekompensation[[#This Row],[Sammanlagt]]*-1</f>
        <v>23972.015617374345</v>
      </c>
      <c r="Q142" s="450">
        <v>427176.21463582362</v>
      </c>
      <c r="R142" s="451">
        <v>451148.23025319795</v>
      </c>
      <c r="S142" s="474">
        <v>-9406.8381658763938</v>
      </c>
      <c r="T142" s="475">
        <f>Skattekompensation[[#This Row],[Skattekompensationen från åren 2010-2021 sammanlagt, €]]+Skattekompensation[[#This Row],[Återkrav av fördröjda skatteintäkter år 2021]]</f>
        <v>441741.39208732155</v>
      </c>
    </row>
    <row r="143" spans="1:20" x14ac:dyDescent="0.25">
      <c r="A143" s="39">
        <v>436</v>
      </c>
      <c r="B143" s="13" t="s">
        <v>94</v>
      </c>
      <c r="C143" s="15">
        <v>2020</v>
      </c>
      <c r="D143" s="471">
        <v>-20429.694629930098</v>
      </c>
      <c r="E143" s="471">
        <v>-14542.124968557555</v>
      </c>
      <c r="F143" s="471">
        <v>-24515.633555916116</v>
      </c>
      <c r="G143" s="471">
        <v>-680.98982099766988</v>
      </c>
      <c r="H143" s="471">
        <v>-92.003290987925936</v>
      </c>
      <c r="I143" s="471">
        <v>-680.98982099766988</v>
      </c>
      <c r="J143" s="471">
        <v>-22.694165200511787</v>
      </c>
      <c r="K143" s="471">
        <v>-45.388330401023573</v>
      </c>
      <c r="L143" s="471">
        <v>2559.6635495070336</v>
      </c>
      <c r="M143" s="471">
        <v>-2062.0594946265537</v>
      </c>
      <c r="N143" s="471">
        <v>-1374.7063297510358</v>
      </c>
      <c r="O14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-61886.620857859118</v>
      </c>
      <c r="P143" s="449">
        <f>Skattekompensation[[#This Row],[Sammanlagt]]*-1</f>
        <v>61886.620857859118</v>
      </c>
      <c r="Q143" s="450">
        <v>866430.01117786486</v>
      </c>
      <c r="R143" s="451">
        <v>928316.632035724</v>
      </c>
      <c r="S143" s="474">
        <v>-22480.701772564626</v>
      </c>
      <c r="T143" s="475">
        <f>Skattekompensation[[#This Row],[Skattekompensationen från åren 2010-2021 sammanlagt, €]]+Skattekompensation[[#This Row],[Återkrav av fördröjda skatteintäkter år 2021]]</f>
        <v>905835.93026315933</v>
      </c>
    </row>
    <row r="144" spans="1:20" x14ac:dyDescent="0.25">
      <c r="A144" s="39">
        <v>440</v>
      </c>
      <c r="B144" s="13" t="s">
        <v>338</v>
      </c>
      <c r="C144" s="15">
        <v>5417</v>
      </c>
      <c r="D144" s="471">
        <v>-58834.108558859065</v>
      </c>
      <c r="E144" s="471">
        <v>-34713.741299604662</v>
      </c>
      <c r="F144" s="471">
        <v>-70600.930270630881</v>
      </c>
      <c r="G144" s="471">
        <v>-1961.1369519619686</v>
      </c>
      <c r="H144" s="471">
        <v>-257.23787827326106</v>
      </c>
      <c r="I144" s="471">
        <v>-1961.1369519619686</v>
      </c>
      <c r="J144" s="471">
        <v>0</v>
      </c>
      <c r="K144" s="471">
        <v>0</v>
      </c>
      <c r="L144" s="471">
        <v>6377.0583424263878</v>
      </c>
      <c r="M144" s="471">
        <v>-1962.4318813214516</v>
      </c>
      <c r="N144" s="471">
        <v>-1308.2879208809677</v>
      </c>
      <c r="O14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-165221.95337106785</v>
      </c>
      <c r="P144" s="449">
        <f>Skattekompensation[[#This Row],[Sammanlagt]]*-1</f>
        <v>165221.95337106785</v>
      </c>
      <c r="Q144" s="450">
        <v>2049478.6036389843</v>
      </c>
      <c r="R144" s="451">
        <v>2214700.5570100523</v>
      </c>
      <c r="S144" s="474">
        <v>-61672.048358263564</v>
      </c>
      <c r="T144" s="475">
        <f>Skattekompensation[[#This Row],[Skattekompensationen från åren 2010-2021 sammanlagt, €]]+Skattekompensation[[#This Row],[Återkrav av fördröjda skatteintäkter år 2021]]</f>
        <v>2153028.5086517888</v>
      </c>
    </row>
    <row r="145" spans="1:20" x14ac:dyDescent="0.25">
      <c r="A145" s="39">
        <v>441</v>
      </c>
      <c r="B145" s="13" t="s">
        <v>95</v>
      </c>
      <c r="C145" s="15">
        <v>4636</v>
      </c>
      <c r="D145" s="471">
        <v>-54026.329194220532</v>
      </c>
      <c r="E145" s="471">
        <v>-43983.521421594109</v>
      </c>
      <c r="F145" s="471">
        <v>-64831.595033064637</v>
      </c>
      <c r="G145" s="471">
        <v>-1800.877639807351</v>
      </c>
      <c r="H145" s="471">
        <v>-234.40902666646005</v>
      </c>
      <c r="I145" s="471">
        <v>-1800.877639807351</v>
      </c>
      <c r="J145" s="471">
        <v>-33.180162384918738</v>
      </c>
      <c r="K145" s="471">
        <v>-66.360324769837476</v>
      </c>
      <c r="L145" s="471">
        <v>6212.8036396443285</v>
      </c>
      <c r="M145" s="471">
        <v>-6001.2874322536354</v>
      </c>
      <c r="N145" s="471">
        <v>-4000.85828816909</v>
      </c>
      <c r="O14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-170566.49252309359</v>
      </c>
      <c r="P145" s="449">
        <f>Skattekompensation[[#This Row],[Sammanlagt]]*-1</f>
        <v>170566.49252309359</v>
      </c>
      <c r="Q145" s="450">
        <v>2483436.8927921881</v>
      </c>
      <c r="R145" s="451">
        <v>2654003.3853152818</v>
      </c>
      <c r="S145" s="474">
        <v>-63223.782834158432</v>
      </c>
      <c r="T145" s="475">
        <f>Skattekompensation[[#This Row],[Skattekompensationen från åren 2010-2021 sammanlagt, €]]+Skattekompensation[[#This Row],[Återkrav av fördröjda skatteintäkter år 2021]]</f>
        <v>2590779.6024811235</v>
      </c>
    </row>
    <row r="146" spans="1:20" x14ac:dyDescent="0.25">
      <c r="A146" s="39">
        <v>444</v>
      </c>
      <c r="B146" s="13" t="s">
        <v>339</v>
      </c>
      <c r="C146" s="15">
        <v>45965</v>
      </c>
      <c r="D146" s="471">
        <v>-477404.89630977181</v>
      </c>
      <c r="E146" s="471">
        <v>-307755.20439924335</v>
      </c>
      <c r="F146" s="471">
        <v>-572885.87557172624</v>
      </c>
      <c r="G146" s="471">
        <v>-15913.496543659061</v>
      </c>
      <c r="H146" s="471">
        <v>-5454.5402001797775</v>
      </c>
      <c r="I146" s="471">
        <v>-15913.496543659061</v>
      </c>
      <c r="J146" s="471">
        <v>-6908.959544406036</v>
      </c>
      <c r="K146" s="471">
        <v>-13817.919088812072</v>
      </c>
      <c r="L146" s="471">
        <v>42981.979604341403</v>
      </c>
      <c r="M146" s="471">
        <v>-24322.568336467168</v>
      </c>
      <c r="N146" s="471">
        <v>-16215.04555764478</v>
      </c>
      <c r="O14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-1413610.0224912281</v>
      </c>
      <c r="P146" s="449">
        <f>Skattekompensation[[#This Row],[Sammanlagt]]*-1</f>
        <v>1413610.0224912281</v>
      </c>
      <c r="Q146" s="450">
        <v>18666302.369098213</v>
      </c>
      <c r="R146" s="451">
        <v>20079912.39158944</v>
      </c>
      <c r="S146" s="474">
        <v>-739548.28054121754</v>
      </c>
      <c r="T146" s="475">
        <f>Skattekompensation[[#This Row],[Skattekompensationen från åren 2010-2021 sammanlagt, €]]+Skattekompensation[[#This Row],[Återkrav av fördröjda skatteintäkter år 2021]]</f>
        <v>19340364.111048222</v>
      </c>
    </row>
    <row r="147" spans="1:20" x14ac:dyDescent="0.25">
      <c r="A147" s="39">
        <v>445</v>
      </c>
      <c r="B147" s="13" t="s">
        <v>340</v>
      </c>
      <c r="C147" s="15">
        <v>15132</v>
      </c>
      <c r="D147" s="471">
        <v>-152680.61558375147</v>
      </c>
      <c r="E147" s="471">
        <v>-100992.41468673601</v>
      </c>
      <c r="F147" s="471">
        <v>-183216.73870050177</v>
      </c>
      <c r="G147" s="471">
        <v>-5089.3538527917162</v>
      </c>
      <c r="H147" s="471">
        <v>-1291.8544711339823</v>
      </c>
      <c r="I147" s="471">
        <v>-5089.3538527917162</v>
      </c>
      <c r="J147" s="471">
        <v>-567.60332665176531</v>
      </c>
      <c r="K147" s="471">
        <v>-1135.2066533035306</v>
      </c>
      <c r="L147" s="471">
        <v>16740.208498411717</v>
      </c>
      <c r="M147" s="471">
        <v>-9118.4584964970345</v>
      </c>
      <c r="N147" s="471">
        <v>-6078.9723309980227</v>
      </c>
      <c r="O14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-448520.36345674534</v>
      </c>
      <c r="P147" s="449">
        <f>Skattekompensation[[#This Row],[Sammanlagt]]*-1</f>
        <v>448520.36345674534</v>
      </c>
      <c r="Q147" s="450">
        <v>5936110.5892249011</v>
      </c>
      <c r="R147" s="451">
        <v>6384630.9526816467</v>
      </c>
      <c r="S147" s="474">
        <v>-263003.3968142891</v>
      </c>
      <c r="T147" s="475">
        <f>Skattekompensation[[#This Row],[Skattekompensationen från åren 2010-2021 sammanlagt, €]]+Skattekompensation[[#This Row],[Återkrav av fördröjda skatteintäkter år 2021]]</f>
        <v>6121627.5558673572</v>
      </c>
    </row>
    <row r="148" spans="1:20" x14ac:dyDescent="0.25">
      <c r="A148" s="39">
        <v>475</v>
      </c>
      <c r="B148" s="13" t="s">
        <v>341</v>
      </c>
      <c r="C148" s="15">
        <v>5475</v>
      </c>
      <c r="D148" s="471">
        <v>-73594.168878054057</v>
      </c>
      <c r="E148" s="471">
        <v>-48347.427936375971</v>
      </c>
      <c r="F148" s="471">
        <v>-88313.002653664866</v>
      </c>
      <c r="G148" s="471">
        <v>-2453.1389626018017</v>
      </c>
      <c r="H148" s="471">
        <v>-148.18473967451942</v>
      </c>
      <c r="I148" s="471">
        <v>-2453.1389626018017</v>
      </c>
      <c r="J148" s="471">
        <v>-3.9254638871509302</v>
      </c>
      <c r="K148" s="471">
        <v>-7.8509277743018604</v>
      </c>
      <c r="L148" s="471">
        <v>9290.774625178321</v>
      </c>
      <c r="M148" s="471">
        <v>-5244.2907324765638</v>
      </c>
      <c r="N148" s="471">
        <v>-3496.193821651043</v>
      </c>
      <c r="O14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-214770.54845358379</v>
      </c>
      <c r="P148" s="449">
        <f>Skattekompensation[[#This Row],[Sammanlagt]]*-1</f>
        <v>214770.54845358379</v>
      </c>
      <c r="Q148" s="450">
        <v>3064469.9358813702</v>
      </c>
      <c r="R148" s="451">
        <v>3279240.4843349541</v>
      </c>
      <c r="S148" s="474">
        <v>-75910.133527235885</v>
      </c>
      <c r="T148" s="475">
        <f>Skattekompensation[[#This Row],[Skattekompensationen från åren 2010-2021 sammanlagt, €]]+Skattekompensation[[#This Row],[Återkrav av fördröjda skatteintäkter år 2021]]</f>
        <v>3203330.350807718</v>
      </c>
    </row>
    <row r="149" spans="1:20" x14ac:dyDescent="0.25">
      <c r="A149" s="39">
        <v>480</v>
      </c>
      <c r="B149" s="13" t="s">
        <v>96</v>
      </c>
      <c r="C149" s="15">
        <v>2013</v>
      </c>
      <c r="D149" s="471">
        <v>-25372.001773567816</v>
      </c>
      <c r="E149" s="471">
        <v>-17360.437067345203</v>
      </c>
      <c r="F149" s="471">
        <v>-30446.402128281377</v>
      </c>
      <c r="G149" s="471">
        <v>-845.73339245226043</v>
      </c>
      <c r="H149" s="471">
        <v>-149.39802451884827</v>
      </c>
      <c r="I149" s="471">
        <v>-845.73339245226043</v>
      </c>
      <c r="J149" s="471">
        <v>-252.90991562061984</v>
      </c>
      <c r="K149" s="471">
        <v>-505.81983124123968</v>
      </c>
      <c r="L149" s="471">
        <v>2445.8291544079057</v>
      </c>
      <c r="M149" s="471">
        <v>-3044.9681040251858</v>
      </c>
      <c r="N149" s="471">
        <v>-2029.9787360167907</v>
      </c>
      <c r="O14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-78407.553211113685</v>
      </c>
      <c r="P149" s="449">
        <f>Skattekompensation[[#This Row],[Sammanlagt]]*-1</f>
        <v>78407.553211113685</v>
      </c>
      <c r="Q149" s="450">
        <v>1108564.1282404005</v>
      </c>
      <c r="R149" s="451">
        <v>1186971.6814515141</v>
      </c>
      <c r="S149" s="474">
        <v>-25669.016942471804</v>
      </c>
      <c r="T149" s="475">
        <f>Skattekompensation[[#This Row],[Skattekompensationen från åren 2010-2021 sammanlagt, €]]+Skattekompensation[[#This Row],[Återkrav av fördröjda skatteintäkter år 2021]]</f>
        <v>1161302.6645090424</v>
      </c>
    </row>
    <row r="150" spans="1:20" x14ac:dyDescent="0.25">
      <c r="A150" s="39">
        <v>481</v>
      </c>
      <c r="B150" s="13" t="s">
        <v>97</v>
      </c>
      <c r="C150" s="15">
        <v>9534</v>
      </c>
      <c r="D150" s="471">
        <v>-96240.797170087491</v>
      </c>
      <c r="E150" s="471">
        <v>-52264.457224540696</v>
      </c>
      <c r="F150" s="471">
        <v>-115488.95660410498</v>
      </c>
      <c r="G150" s="471">
        <v>-3208.0265723362495</v>
      </c>
      <c r="H150" s="471">
        <v>-1440.4958492442825</v>
      </c>
      <c r="I150" s="471">
        <v>-3208.0265723362495</v>
      </c>
      <c r="J150" s="471">
        <v>-382.84622449615284</v>
      </c>
      <c r="K150" s="471">
        <v>-765.69244899230569</v>
      </c>
      <c r="L150" s="471">
        <v>11772.697612178632</v>
      </c>
      <c r="M150" s="471">
        <v>-6825.4766455548306</v>
      </c>
      <c r="N150" s="471">
        <v>-4550.3177637032204</v>
      </c>
      <c r="O15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-272602.39546321786</v>
      </c>
      <c r="P150" s="449">
        <f>Skattekompensation[[#This Row],[Sammanlagt]]*-1</f>
        <v>272602.39546321786</v>
      </c>
      <c r="Q150" s="450">
        <v>3347702.4811460725</v>
      </c>
      <c r="R150" s="451">
        <v>3620304.8766092905</v>
      </c>
      <c r="S150" s="474">
        <v>-155591.3835474904</v>
      </c>
      <c r="T150" s="475">
        <f>Skattekompensation[[#This Row],[Skattekompensationen från åren 2010-2021 sammanlagt, €]]+Skattekompensation[[#This Row],[Återkrav av fördröjda skatteintäkter år 2021]]</f>
        <v>3464713.4930618</v>
      </c>
    </row>
    <row r="151" spans="1:20" x14ac:dyDescent="0.25">
      <c r="A151" s="39">
        <v>483</v>
      </c>
      <c r="B151" s="13" t="s">
        <v>98</v>
      </c>
      <c r="C151" s="15">
        <v>1089</v>
      </c>
      <c r="D151" s="471">
        <v>-14421.950748223988</v>
      </c>
      <c r="E151" s="471">
        <v>-11086.769013633622</v>
      </c>
      <c r="F151" s="471">
        <v>-17306.340897868784</v>
      </c>
      <c r="G151" s="471">
        <v>-480.73169160746625</v>
      </c>
      <c r="H151" s="471">
        <v>0</v>
      </c>
      <c r="I151" s="471">
        <v>-480.73169160746625</v>
      </c>
      <c r="J151" s="471">
        <v>0</v>
      </c>
      <c r="K151" s="471">
        <v>0</v>
      </c>
      <c r="L151" s="471">
        <v>1908.8639833793343</v>
      </c>
      <c r="M151" s="471">
        <v>-1321.8524634488383</v>
      </c>
      <c r="N151" s="471">
        <v>-881.23497563255887</v>
      </c>
      <c r="O15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-44070.747498643381</v>
      </c>
      <c r="P151" s="449">
        <f>Skattekompensation[[#This Row],[Sammanlagt]]*-1</f>
        <v>44070.747498643381</v>
      </c>
      <c r="Q151" s="450">
        <v>634460.25958149822</v>
      </c>
      <c r="R151" s="451">
        <v>678531.00708014157</v>
      </c>
      <c r="S151" s="474">
        <v>-10272.224907158869</v>
      </c>
      <c r="T151" s="475">
        <f>Skattekompensation[[#This Row],[Skattekompensationen från åren 2010-2021 sammanlagt, €]]+Skattekompensation[[#This Row],[Återkrav av fördröjda skatteintäkter år 2021]]</f>
        <v>668258.7821729827</v>
      </c>
    </row>
    <row r="152" spans="1:20" x14ac:dyDescent="0.25">
      <c r="A152" s="39">
        <v>484</v>
      </c>
      <c r="B152" s="13" t="s">
        <v>342</v>
      </c>
      <c r="C152" s="15">
        <v>3067</v>
      </c>
      <c r="D152" s="471">
        <v>-34179.14074241864</v>
      </c>
      <c r="E152" s="471">
        <v>-30218.612641357129</v>
      </c>
      <c r="F152" s="471">
        <v>-41014.968890902368</v>
      </c>
      <c r="G152" s="471">
        <v>-1139.3046914139547</v>
      </c>
      <c r="H152" s="471">
        <v>-53.904929037053179</v>
      </c>
      <c r="I152" s="471">
        <v>-1139.3046914139547</v>
      </c>
      <c r="J152" s="471">
        <v>-22.254986965494272</v>
      </c>
      <c r="K152" s="471">
        <v>-44.509973930988544</v>
      </c>
      <c r="L152" s="471">
        <v>4622.7870204889914</v>
      </c>
      <c r="M152" s="471">
        <v>-3999.7451194232435</v>
      </c>
      <c r="N152" s="471">
        <v>-2666.4967462821623</v>
      </c>
      <c r="O15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-109855.45639265601</v>
      </c>
      <c r="P152" s="449">
        <f>Skattekompensation[[#This Row],[Sammanlagt]]*-1</f>
        <v>109855.45639265601</v>
      </c>
      <c r="Q152" s="450">
        <v>1652912.5460128107</v>
      </c>
      <c r="R152" s="451">
        <v>1762768.0024054667</v>
      </c>
      <c r="S152" s="474">
        <v>-40780.099130469614</v>
      </c>
      <c r="T152" s="475">
        <f>Skattekompensation[[#This Row],[Skattekompensationen från åren 2010-2021 sammanlagt, €]]+Skattekompensation[[#This Row],[Återkrav av fördröjda skatteintäkter år 2021]]</f>
        <v>1721987.9032749971</v>
      </c>
    </row>
    <row r="153" spans="1:20" x14ac:dyDescent="0.25">
      <c r="A153" s="39">
        <v>489</v>
      </c>
      <c r="B153" s="13" t="s">
        <v>99</v>
      </c>
      <c r="C153" s="15">
        <v>1857</v>
      </c>
      <c r="D153" s="471">
        <v>-21300.858218086494</v>
      </c>
      <c r="E153" s="471">
        <v>-21142.111492710304</v>
      </c>
      <c r="F153" s="471">
        <v>-25561.029861703795</v>
      </c>
      <c r="G153" s="471">
        <v>-710.02860726954987</v>
      </c>
      <c r="H153" s="471">
        <v>-17.309830641352782</v>
      </c>
      <c r="I153" s="471">
        <v>-710.02860726954987</v>
      </c>
      <c r="J153" s="471">
        <v>-12.139083799360515</v>
      </c>
      <c r="K153" s="471">
        <v>-24.27816759872103</v>
      </c>
      <c r="L153" s="471">
        <v>2998.1203220449447</v>
      </c>
      <c r="M153" s="471">
        <v>-2902.6248267786386</v>
      </c>
      <c r="N153" s="471">
        <v>-1935.0832178524256</v>
      </c>
      <c r="O15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-71317.371591665258</v>
      </c>
      <c r="P153" s="449">
        <f>Skattekompensation[[#This Row],[Sammanlagt]]*-1</f>
        <v>71317.371591665258</v>
      </c>
      <c r="Q153" s="450">
        <v>1184029.8596249949</v>
      </c>
      <c r="R153" s="451">
        <v>1255347.2312166602</v>
      </c>
      <c r="S153" s="474">
        <v>-21478.791840139853</v>
      </c>
      <c r="T153" s="475">
        <f>Skattekompensation[[#This Row],[Skattekompensationen från åren 2010-2021 sammanlagt, €]]+Skattekompensation[[#This Row],[Återkrav av fördröjda skatteintäkter år 2021]]</f>
        <v>1233868.4393765205</v>
      </c>
    </row>
    <row r="154" spans="1:20" x14ac:dyDescent="0.25">
      <c r="A154" s="39">
        <v>491</v>
      </c>
      <c r="B154" s="13" t="s">
        <v>343</v>
      </c>
      <c r="C154" s="15">
        <v>53134</v>
      </c>
      <c r="D154" s="471">
        <v>-607600.03946715058</v>
      </c>
      <c r="E154" s="471">
        <v>-459163.88602977502</v>
      </c>
      <c r="F154" s="471">
        <v>-729120.04736058065</v>
      </c>
      <c r="G154" s="471">
        <v>-20253.33464890502</v>
      </c>
      <c r="H154" s="471">
        <v>-2688.6054839639787</v>
      </c>
      <c r="I154" s="471">
        <v>-20253.33464890502</v>
      </c>
      <c r="J154" s="471">
        <v>-2258.6097747176022</v>
      </c>
      <c r="K154" s="471">
        <v>-4517.2195494352045</v>
      </c>
      <c r="L154" s="471">
        <v>63614.880183357556</v>
      </c>
      <c r="M154" s="471">
        <v>-40083.524159451161</v>
      </c>
      <c r="N154" s="471">
        <v>-26722.349439634108</v>
      </c>
      <c r="O15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-1849046.070379161</v>
      </c>
      <c r="P154" s="449">
        <f>Skattekompensation[[#This Row],[Sammanlagt]]*-1</f>
        <v>1849046.070379161</v>
      </c>
      <c r="Q154" s="450">
        <v>24509968.430552218</v>
      </c>
      <c r="R154" s="451">
        <v>26359014.500931378</v>
      </c>
      <c r="S154" s="474">
        <v>-842402.48523631319</v>
      </c>
      <c r="T154" s="475">
        <f>Skattekompensation[[#This Row],[Skattekompensationen från åren 2010-2021 sammanlagt, €]]+Skattekompensation[[#This Row],[Återkrav av fördröjda skatteintäkter år 2021]]</f>
        <v>25516612.015695065</v>
      </c>
    </row>
    <row r="155" spans="1:20" x14ac:dyDescent="0.25">
      <c r="A155" s="39">
        <v>494</v>
      </c>
      <c r="B155" s="13" t="s">
        <v>100</v>
      </c>
      <c r="C155" s="15">
        <v>8908</v>
      </c>
      <c r="D155" s="471">
        <v>-97185.400573725477</v>
      </c>
      <c r="E155" s="471">
        <v>-61956.329109386366</v>
      </c>
      <c r="F155" s="471">
        <v>-116622.48068847056</v>
      </c>
      <c r="G155" s="471">
        <v>-3239.5133524575158</v>
      </c>
      <c r="H155" s="471">
        <v>-425.27257408423242</v>
      </c>
      <c r="I155" s="471">
        <v>-3239.5133524575158</v>
      </c>
      <c r="J155" s="471">
        <v>-274.99465933770847</v>
      </c>
      <c r="K155" s="471">
        <v>-549.98931867541694</v>
      </c>
      <c r="L155" s="471">
        <v>9548.3180029684463</v>
      </c>
      <c r="M155" s="471">
        <v>-5534.2248450182369</v>
      </c>
      <c r="N155" s="471">
        <v>-3689.4832300121579</v>
      </c>
      <c r="O15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-283168.8837006567</v>
      </c>
      <c r="P155" s="449">
        <f>Skattekompensation[[#This Row],[Sammanlagt]]*-1</f>
        <v>283168.8837006567</v>
      </c>
      <c r="Q155" s="450">
        <v>3560876.2555017788</v>
      </c>
      <c r="R155" s="451">
        <v>3844045.1392024355</v>
      </c>
      <c r="S155" s="474">
        <v>-119123.19030666654</v>
      </c>
      <c r="T155" s="475">
        <f>Skattekompensation[[#This Row],[Skattekompensationen från åren 2010-2021 sammanlagt, €]]+Skattekompensation[[#This Row],[Återkrav av fördröjda skatteintäkter år 2021]]</f>
        <v>3724921.9488957692</v>
      </c>
    </row>
    <row r="156" spans="1:20" x14ac:dyDescent="0.25">
      <c r="A156" s="39">
        <v>495</v>
      </c>
      <c r="B156" s="13" t="s">
        <v>101</v>
      </c>
      <c r="C156" s="15">
        <v>1566</v>
      </c>
      <c r="D156" s="471">
        <v>-15911.960021011366</v>
      </c>
      <c r="E156" s="471">
        <v>-17945.681580545217</v>
      </c>
      <c r="F156" s="471">
        <v>-19094.352025213637</v>
      </c>
      <c r="G156" s="471">
        <v>-530.3986673670455</v>
      </c>
      <c r="H156" s="471">
        <v>-38.910752634627222</v>
      </c>
      <c r="I156" s="471">
        <v>-530.3986673670455</v>
      </c>
      <c r="J156" s="471">
        <v>0</v>
      </c>
      <c r="K156" s="471">
        <v>0</v>
      </c>
      <c r="L156" s="471">
        <v>2042.6888088373339</v>
      </c>
      <c r="M156" s="471">
        <v>-2737.5886749625315</v>
      </c>
      <c r="N156" s="471">
        <v>-1825.0591166416878</v>
      </c>
      <c r="O15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-56571.660696905819</v>
      </c>
      <c r="P156" s="449">
        <f>Skattekompensation[[#This Row],[Sammanlagt]]*-1</f>
        <v>56571.660696905819</v>
      </c>
      <c r="Q156" s="450">
        <v>951599.62672485341</v>
      </c>
      <c r="R156" s="451">
        <v>1008171.2874217592</v>
      </c>
      <c r="S156" s="474">
        <v>-19722.432312865516</v>
      </c>
      <c r="T156" s="475">
        <f>Skattekompensation[[#This Row],[Skattekompensationen från åren 2010-2021 sammanlagt, €]]+Skattekompensation[[#This Row],[Återkrav av fördröjda skatteintäkter år 2021]]</f>
        <v>988448.85510889371</v>
      </c>
    </row>
    <row r="157" spans="1:20" x14ac:dyDescent="0.25">
      <c r="A157" s="39">
        <v>498</v>
      </c>
      <c r="B157" s="13" t="s">
        <v>102</v>
      </c>
      <c r="C157" s="15">
        <v>2308</v>
      </c>
      <c r="D157" s="471">
        <v>-31233.313555179004</v>
      </c>
      <c r="E157" s="471">
        <v>-17892.556146478637</v>
      </c>
      <c r="F157" s="471">
        <v>-37479.976266214806</v>
      </c>
      <c r="G157" s="471">
        <v>-1041.1104518393001</v>
      </c>
      <c r="H157" s="471">
        <v>-24.425059811766204</v>
      </c>
      <c r="I157" s="471">
        <v>-1041.1104518393001</v>
      </c>
      <c r="J157" s="471">
        <v>0</v>
      </c>
      <c r="K157" s="471">
        <v>0</v>
      </c>
      <c r="L157" s="471">
        <v>2754.9034193453435</v>
      </c>
      <c r="M157" s="471">
        <v>-1874.0645045783651</v>
      </c>
      <c r="N157" s="471">
        <v>-1249.3763363855769</v>
      </c>
      <c r="O15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-89081.029352981408</v>
      </c>
      <c r="P157" s="449">
        <f>Skattekompensation[[#This Row],[Sammanlagt]]*-1</f>
        <v>89081.029352981408</v>
      </c>
      <c r="Q157" s="450">
        <v>1236862.4167268793</v>
      </c>
      <c r="R157" s="451">
        <v>1325943.4460798607</v>
      </c>
      <c r="S157" s="474">
        <v>-34371.823506301858</v>
      </c>
      <c r="T157" s="475">
        <f>Skattekompensation[[#This Row],[Skattekompensationen från åren 2010-2021 sammanlagt, €]]+Skattekompensation[[#This Row],[Återkrav av fördröjda skatteintäkter år 2021]]</f>
        <v>1291571.6225735587</v>
      </c>
    </row>
    <row r="158" spans="1:20" x14ac:dyDescent="0.25">
      <c r="A158" s="39">
        <v>499</v>
      </c>
      <c r="B158" s="13" t="s">
        <v>344</v>
      </c>
      <c r="C158" s="15">
        <v>19448</v>
      </c>
      <c r="D158" s="471">
        <v>-213656.33835958558</v>
      </c>
      <c r="E158" s="471">
        <v>-121045.64734221857</v>
      </c>
      <c r="F158" s="471">
        <v>-256387.60603150268</v>
      </c>
      <c r="G158" s="471">
        <v>-7121.8779453195193</v>
      </c>
      <c r="H158" s="471">
        <v>-1114.6883370196979</v>
      </c>
      <c r="I158" s="471">
        <v>-7121.8779453195193</v>
      </c>
      <c r="J158" s="471">
        <v>-63.790638636293991</v>
      </c>
      <c r="K158" s="471">
        <v>-127.58127727258798</v>
      </c>
      <c r="L158" s="471">
        <v>26679.672588735411</v>
      </c>
      <c r="M158" s="471">
        <v>-12789.053280073547</v>
      </c>
      <c r="N158" s="471">
        <v>-8526.0355200490321</v>
      </c>
      <c r="O15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-601274.82408826158</v>
      </c>
      <c r="P158" s="449">
        <f>Skattekompensation[[#This Row],[Sammanlagt]]*-1</f>
        <v>601274.82408826158</v>
      </c>
      <c r="Q158" s="450">
        <v>7789925.5235975664</v>
      </c>
      <c r="R158" s="451">
        <v>8391200.3476858288</v>
      </c>
      <c r="S158" s="474">
        <v>-303372.76805516152</v>
      </c>
      <c r="T158" s="475">
        <f>Skattekompensation[[#This Row],[Skattekompensationen från åren 2010-2021 sammanlagt, €]]+Skattekompensation[[#This Row],[Återkrav av fördröjda skatteintäkter år 2021]]</f>
        <v>8087827.5796306673</v>
      </c>
    </row>
    <row r="159" spans="1:20" x14ac:dyDescent="0.25">
      <c r="A159" s="39">
        <v>500</v>
      </c>
      <c r="B159" s="13" t="s">
        <v>103</v>
      </c>
      <c r="C159" s="15">
        <v>10164</v>
      </c>
      <c r="D159" s="471">
        <v>-95646.878954818632</v>
      </c>
      <c r="E159" s="471">
        <v>-51771.532343662257</v>
      </c>
      <c r="F159" s="471">
        <v>-114776.25474578235</v>
      </c>
      <c r="G159" s="471">
        <v>-3188.2292984939545</v>
      </c>
      <c r="H159" s="471">
        <v>-1269.2739972689205</v>
      </c>
      <c r="I159" s="471">
        <v>-3188.2292984939545</v>
      </c>
      <c r="J159" s="471">
        <v>-845.23552269303411</v>
      </c>
      <c r="K159" s="471">
        <v>-1690.4710453860682</v>
      </c>
      <c r="L159" s="471">
        <v>11267.939245617132</v>
      </c>
      <c r="M159" s="471">
        <v>-5077.9627571567808</v>
      </c>
      <c r="N159" s="471">
        <v>-3385.308504771187</v>
      </c>
      <c r="O15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-269571.43722290994</v>
      </c>
      <c r="P159" s="449">
        <f>Skattekompensation[[#This Row],[Sammanlagt]]*-1</f>
        <v>269571.43722290994</v>
      </c>
      <c r="Q159" s="450">
        <v>2760766.2837167475</v>
      </c>
      <c r="R159" s="451">
        <v>3030337.7209396577</v>
      </c>
      <c r="S159" s="474">
        <v>-155366.63618986681</v>
      </c>
      <c r="T159" s="475">
        <f>Skattekompensation[[#This Row],[Skattekompensationen från åren 2010-2021 sammanlagt, €]]+Skattekompensation[[#This Row],[Återkrav av fördröjda skatteintäkter år 2021]]</f>
        <v>2874971.0847497908</v>
      </c>
    </row>
    <row r="160" spans="1:20" x14ac:dyDescent="0.25">
      <c r="A160" s="39">
        <v>503</v>
      </c>
      <c r="B160" s="13" t="s">
        <v>104</v>
      </c>
      <c r="C160" s="15">
        <v>7654</v>
      </c>
      <c r="D160" s="471">
        <v>-93840.823382865507</v>
      </c>
      <c r="E160" s="471">
        <v>-62137.952376946792</v>
      </c>
      <c r="F160" s="471">
        <v>-112608.9880594386</v>
      </c>
      <c r="G160" s="471">
        <v>-3128.0274460955166</v>
      </c>
      <c r="H160" s="471">
        <v>-410.8179617393962</v>
      </c>
      <c r="I160" s="471">
        <v>-3128.0274460955166</v>
      </c>
      <c r="J160" s="471">
        <v>-216.53584185800349</v>
      </c>
      <c r="K160" s="471">
        <v>-433.07168371600699</v>
      </c>
      <c r="L160" s="471">
        <v>8601.3268936901368</v>
      </c>
      <c r="M160" s="471">
        <v>-7877.8223118152264</v>
      </c>
      <c r="N160" s="471">
        <v>-5251.8815412101512</v>
      </c>
      <c r="O16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-280432.62115809065</v>
      </c>
      <c r="P160" s="449">
        <f>Skattekompensation[[#This Row],[Sammanlagt]]*-1</f>
        <v>280432.62115809065</v>
      </c>
      <c r="Q160" s="450">
        <v>3819685.4643574846</v>
      </c>
      <c r="R160" s="451">
        <v>4100118.0855155755</v>
      </c>
      <c r="S160" s="474">
        <v>-106970.53986146262</v>
      </c>
      <c r="T160" s="475">
        <f>Skattekompensation[[#This Row],[Skattekompensationen från åren 2010-2021 sammanlagt, €]]+Skattekompensation[[#This Row],[Återkrav av fördröjda skatteintäkter år 2021]]</f>
        <v>3993147.5456541129</v>
      </c>
    </row>
    <row r="161" spans="1:20" x14ac:dyDescent="0.25">
      <c r="A161" s="39">
        <v>504</v>
      </c>
      <c r="B161" s="13" t="s">
        <v>345</v>
      </c>
      <c r="C161" s="15">
        <v>1882</v>
      </c>
      <c r="D161" s="471">
        <v>-23018.929221339557</v>
      </c>
      <c r="E161" s="471">
        <v>-17580.005466485192</v>
      </c>
      <c r="F161" s="471">
        <v>-27622.71506560747</v>
      </c>
      <c r="G161" s="471">
        <v>-767.29764071131865</v>
      </c>
      <c r="H161" s="471">
        <v>-40.944891631701765</v>
      </c>
      <c r="I161" s="471">
        <v>-767.29764071131865</v>
      </c>
      <c r="J161" s="471">
        <v>-25.462468457195225</v>
      </c>
      <c r="K161" s="471">
        <v>-50.92493691439045</v>
      </c>
      <c r="L161" s="471">
        <v>2173.2929538486264</v>
      </c>
      <c r="M161" s="471">
        <v>-2605.006026662978</v>
      </c>
      <c r="N161" s="471">
        <v>-1736.6706844419853</v>
      </c>
      <c r="O16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-72041.961089114469</v>
      </c>
      <c r="P161" s="449">
        <f>Skattekompensation[[#This Row],[Sammanlagt]]*-1</f>
        <v>72041.961089114469</v>
      </c>
      <c r="Q161" s="450">
        <v>1052799.2105084676</v>
      </c>
      <c r="R161" s="451">
        <v>1124841.1715975821</v>
      </c>
      <c r="S161" s="474">
        <v>-24363.439042801943</v>
      </c>
      <c r="T161" s="475">
        <f>Skattekompensation[[#This Row],[Skattekompensationen från åren 2010-2021 sammanlagt, €]]+Skattekompensation[[#This Row],[Återkrav av fördröjda skatteintäkter år 2021]]</f>
        <v>1100477.7325547801</v>
      </c>
    </row>
    <row r="162" spans="1:20" x14ac:dyDescent="0.25">
      <c r="A162" s="39">
        <v>505</v>
      </c>
      <c r="B162" s="13" t="s">
        <v>105</v>
      </c>
      <c r="C162" s="15">
        <v>20721</v>
      </c>
      <c r="D162" s="471">
        <v>-224184.05450455172</v>
      </c>
      <c r="E162" s="471">
        <v>-132596.42384770227</v>
      </c>
      <c r="F162" s="471">
        <v>-269020.8654054621</v>
      </c>
      <c r="G162" s="471">
        <v>-7472.8018168183908</v>
      </c>
      <c r="H162" s="471">
        <v>-2816.5322402847764</v>
      </c>
      <c r="I162" s="471">
        <v>-7472.8018168183908</v>
      </c>
      <c r="J162" s="471">
        <v>-4043.913711345991</v>
      </c>
      <c r="K162" s="471">
        <v>-8087.8274226919821</v>
      </c>
      <c r="L162" s="471">
        <v>29096.404561176514</v>
      </c>
      <c r="M162" s="471">
        <v>-13208.317329068886</v>
      </c>
      <c r="N162" s="471">
        <v>-8805.5448860459237</v>
      </c>
      <c r="O16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-648612.67841961398</v>
      </c>
      <c r="P162" s="449">
        <f>Skattekompensation[[#This Row],[Sammanlagt]]*-1</f>
        <v>648612.67841961398</v>
      </c>
      <c r="Q162" s="450">
        <v>8028243.3490261864</v>
      </c>
      <c r="R162" s="451">
        <v>8676856.0274458006</v>
      </c>
      <c r="S162" s="474">
        <v>-318678.4050193642</v>
      </c>
      <c r="T162" s="475">
        <f>Skattekompensation[[#This Row],[Skattekompensationen från åren 2010-2021 sammanlagt, €]]+Skattekompensation[[#This Row],[Återkrav av fördröjda skatteintäkter år 2021]]</f>
        <v>8358177.6224264363</v>
      </c>
    </row>
    <row r="163" spans="1:20" x14ac:dyDescent="0.25">
      <c r="A163" s="39">
        <v>507</v>
      </c>
      <c r="B163" s="13" t="s">
        <v>106</v>
      </c>
      <c r="C163" s="15">
        <v>5791</v>
      </c>
      <c r="D163" s="471">
        <v>-61759.215066898221</v>
      </c>
      <c r="E163" s="471">
        <v>-60264.652917979241</v>
      </c>
      <c r="F163" s="471">
        <v>-74111.058080277871</v>
      </c>
      <c r="G163" s="471">
        <v>-2058.6405022299409</v>
      </c>
      <c r="H163" s="471">
        <v>-166.50018803472241</v>
      </c>
      <c r="I163" s="471">
        <v>-2058.6405022299409</v>
      </c>
      <c r="J163" s="471">
        <v>-62.152355782071353</v>
      </c>
      <c r="K163" s="471">
        <v>-124.30471156414271</v>
      </c>
      <c r="L163" s="471">
        <v>7489.8589657368912</v>
      </c>
      <c r="M163" s="471">
        <v>-8376.3625296465252</v>
      </c>
      <c r="N163" s="471">
        <v>-5584.2416864310162</v>
      </c>
      <c r="O16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-207075.90957533682</v>
      </c>
      <c r="P163" s="449">
        <f>Skattekompensation[[#This Row],[Sammanlagt]]*-1</f>
        <v>207075.90957533682</v>
      </c>
      <c r="Q163" s="450">
        <v>3185856.6907842616</v>
      </c>
      <c r="R163" s="451">
        <v>3392932.6003595982</v>
      </c>
      <c r="S163" s="474">
        <v>-80805.958725713004</v>
      </c>
      <c r="T163" s="475">
        <f>Skattekompensation[[#This Row],[Skattekompensationen från åren 2010-2021 sammanlagt, €]]+Skattekompensation[[#This Row],[Återkrav av fördröjda skatteintäkter år 2021]]</f>
        <v>3312126.641633885</v>
      </c>
    </row>
    <row r="164" spans="1:20" x14ac:dyDescent="0.25">
      <c r="A164" s="39">
        <v>508</v>
      </c>
      <c r="B164" s="13" t="s">
        <v>107</v>
      </c>
      <c r="C164" s="15">
        <v>9855</v>
      </c>
      <c r="D164" s="471">
        <v>-98641.755525219647</v>
      </c>
      <c r="E164" s="471">
        <v>-90708.611586658488</v>
      </c>
      <c r="F164" s="471">
        <v>-118370.10663026357</v>
      </c>
      <c r="G164" s="471">
        <v>-3288.0585175073215</v>
      </c>
      <c r="H164" s="471">
        <v>-381.5763693563386</v>
      </c>
      <c r="I164" s="471">
        <v>-3288.0585175073215</v>
      </c>
      <c r="J164" s="471">
        <v>-483.63886307939993</v>
      </c>
      <c r="K164" s="471">
        <v>-967.27772615879985</v>
      </c>
      <c r="L164" s="471">
        <v>7962.6326437241978</v>
      </c>
      <c r="M164" s="471">
        <v>-6574.7677800853389</v>
      </c>
      <c r="N164" s="471">
        <v>-4383.178520056892</v>
      </c>
      <c r="O16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-319124.39739216893</v>
      </c>
      <c r="P164" s="449">
        <f>Skattekompensation[[#This Row],[Sammanlagt]]*-1</f>
        <v>319124.39739216893</v>
      </c>
      <c r="Q164" s="450">
        <v>4658080.7987451144</v>
      </c>
      <c r="R164" s="451">
        <v>4977205.196137283</v>
      </c>
      <c r="S164" s="474">
        <v>-156550.39737478716</v>
      </c>
      <c r="T164" s="475">
        <f>Skattekompensation[[#This Row],[Skattekompensationen från åren 2010-2021 sammanlagt, €]]+Skattekompensation[[#This Row],[Återkrav av fördröjda skatteintäkter år 2021]]</f>
        <v>4820654.7987624956</v>
      </c>
    </row>
    <row r="165" spans="1:20" x14ac:dyDescent="0.25">
      <c r="A165" s="39">
        <v>529</v>
      </c>
      <c r="B165" s="13" t="s">
        <v>346</v>
      </c>
      <c r="C165" s="15">
        <v>19314</v>
      </c>
      <c r="D165" s="471">
        <v>-185136.89674262665</v>
      </c>
      <c r="E165" s="471">
        <v>-113311.08848025589</v>
      </c>
      <c r="F165" s="471">
        <v>-222164.27609115199</v>
      </c>
      <c r="G165" s="471">
        <v>-6171.2298914208886</v>
      </c>
      <c r="H165" s="471">
        <v>-3177.5333536565986</v>
      </c>
      <c r="I165" s="471">
        <v>-6171.2298914208886</v>
      </c>
      <c r="J165" s="471">
        <v>-658.45647355092228</v>
      </c>
      <c r="K165" s="471">
        <v>-1316.9129471018446</v>
      </c>
      <c r="L165" s="471">
        <v>17580.583979109379</v>
      </c>
      <c r="M165" s="471">
        <v>-10134.674067807846</v>
      </c>
      <c r="N165" s="471">
        <v>-6756.4493785385639</v>
      </c>
      <c r="O16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-537418.16333842266</v>
      </c>
      <c r="P165" s="449">
        <f>Skattekompensation[[#This Row],[Sammanlagt]]*-1</f>
        <v>537418.16333842266</v>
      </c>
      <c r="Q165" s="450">
        <v>6092730.7984388657</v>
      </c>
      <c r="R165" s="451">
        <v>6630148.9617772885</v>
      </c>
      <c r="S165" s="474">
        <v>-345422.86432954611</v>
      </c>
      <c r="T165" s="475">
        <f>Skattekompensation[[#This Row],[Skattekompensationen från åren 2010-2021 sammanlagt, €]]+Skattekompensation[[#This Row],[Återkrav av fördröjda skatteintäkter år 2021]]</f>
        <v>6284726.0974477427</v>
      </c>
    </row>
    <row r="166" spans="1:20" x14ac:dyDescent="0.25">
      <c r="A166" s="39">
        <v>531</v>
      </c>
      <c r="B166" s="13" t="s">
        <v>108</v>
      </c>
      <c r="C166" s="15">
        <v>5329</v>
      </c>
      <c r="D166" s="471">
        <v>-55793.404827548147</v>
      </c>
      <c r="E166" s="471">
        <v>-45440.888162518073</v>
      </c>
      <c r="F166" s="471">
        <v>-66952.085793057777</v>
      </c>
      <c r="G166" s="471">
        <v>-1859.7801609182716</v>
      </c>
      <c r="H166" s="471">
        <v>-284.31059159547254</v>
      </c>
      <c r="I166" s="471">
        <v>-1859.7801609182716</v>
      </c>
      <c r="J166" s="471">
        <v>-31.457991553220847</v>
      </c>
      <c r="K166" s="471">
        <v>-62.915983106441693</v>
      </c>
      <c r="L166" s="471">
        <v>5261.8144442942448</v>
      </c>
      <c r="M166" s="471">
        <v>-3515.4352636084186</v>
      </c>
      <c r="N166" s="471">
        <v>-2343.6235090722794</v>
      </c>
      <c r="O16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-172881.86799960214</v>
      </c>
      <c r="P166" s="449">
        <f>Skattekompensation[[#This Row],[Sammanlagt]]*-1</f>
        <v>172881.86799960214</v>
      </c>
      <c r="Q166" s="450">
        <v>2439796.1161257457</v>
      </c>
      <c r="R166" s="451">
        <v>2612677.9841253478</v>
      </c>
      <c r="S166" s="474">
        <v>-74591.93912433731</v>
      </c>
      <c r="T166" s="475">
        <f>Skattekompensation[[#This Row],[Skattekompensationen från åren 2010-2021 sammanlagt, €]]+Skattekompensation[[#This Row],[Återkrav av fördröjda skatteintäkter år 2021]]</f>
        <v>2538086.0450010104</v>
      </c>
    </row>
    <row r="167" spans="1:20" x14ac:dyDescent="0.25">
      <c r="A167" s="39">
        <v>535</v>
      </c>
      <c r="B167" s="13" t="s">
        <v>109</v>
      </c>
      <c r="C167" s="15">
        <v>10639</v>
      </c>
      <c r="D167" s="471">
        <v>-126512.05361776633</v>
      </c>
      <c r="E167" s="471">
        <v>-90967.586861543125</v>
      </c>
      <c r="F167" s="471">
        <v>-151814.4643413196</v>
      </c>
      <c r="G167" s="471">
        <v>-4217.0684539255444</v>
      </c>
      <c r="H167" s="471">
        <v>-277.8805554593668</v>
      </c>
      <c r="I167" s="471">
        <v>-4217.0684539255444</v>
      </c>
      <c r="J167" s="471">
        <v>-32.568273608040407</v>
      </c>
      <c r="K167" s="471">
        <v>-65.136547216080814</v>
      </c>
      <c r="L167" s="471">
        <v>12736.680587261983</v>
      </c>
      <c r="M167" s="471">
        <v>-10465.258826425528</v>
      </c>
      <c r="N167" s="471">
        <v>-6976.8392176170182</v>
      </c>
      <c r="O16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-382809.24456154421</v>
      </c>
      <c r="P167" s="449">
        <f>Skattekompensation[[#This Row],[Sammanlagt]]*-1</f>
        <v>382809.24456154421</v>
      </c>
      <c r="Q167" s="450">
        <v>5381242.8660576167</v>
      </c>
      <c r="R167" s="451">
        <v>5764052.1106191613</v>
      </c>
      <c r="S167" s="474">
        <v>-124612.20185741107</v>
      </c>
      <c r="T167" s="475">
        <f>Skattekompensation[[#This Row],[Skattekompensationen från åren 2010-2021 sammanlagt, €]]+Skattekompensation[[#This Row],[Återkrav av fördröjda skatteintäkter år 2021]]</f>
        <v>5639439.90876175</v>
      </c>
    </row>
    <row r="168" spans="1:20" x14ac:dyDescent="0.25">
      <c r="A168" s="39">
        <v>536</v>
      </c>
      <c r="B168" s="13" t="s">
        <v>110</v>
      </c>
      <c r="C168" s="15">
        <v>33929</v>
      </c>
      <c r="D168" s="471">
        <v>-329837.32089589955</v>
      </c>
      <c r="E168" s="471">
        <v>-215074.32923713521</v>
      </c>
      <c r="F168" s="471">
        <v>-395804.78507507948</v>
      </c>
      <c r="G168" s="471">
        <v>-10994.577363196651</v>
      </c>
      <c r="H168" s="471">
        <v>-3318.7910867987794</v>
      </c>
      <c r="I168" s="471">
        <v>-10994.577363196651</v>
      </c>
      <c r="J168" s="471">
        <v>-2673.4555616803823</v>
      </c>
      <c r="K168" s="471">
        <v>-5346.9111233607646</v>
      </c>
      <c r="L168" s="471">
        <v>34083.128472143399</v>
      </c>
      <c r="M168" s="471">
        <v>-14463.788824365625</v>
      </c>
      <c r="N168" s="471">
        <v>-9642.5258829104168</v>
      </c>
      <c r="O16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-964067.93394148012</v>
      </c>
      <c r="P168" s="449">
        <f>Skattekompensation[[#This Row],[Sammanlagt]]*-1</f>
        <v>964067.93394148012</v>
      </c>
      <c r="Q168" s="450">
        <v>11447282.301332347</v>
      </c>
      <c r="R168" s="451">
        <v>12411350.235273827</v>
      </c>
      <c r="S168" s="474">
        <v>-550761.00196244125</v>
      </c>
      <c r="T168" s="475">
        <f>Skattekompensation[[#This Row],[Skattekompensationen från åren 2010-2021 sammanlagt, €]]+Skattekompensation[[#This Row],[Återkrav av fördröjda skatteintäkter år 2021]]</f>
        <v>11860589.233311385</v>
      </c>
    </row>
    <row r="169" spans="1:20" x14ac:dyDescent="0.25">
      <c r="A169" s="39">
        <v>538</v>
      </c>
      <c r="B169" s="13" t="s">
        <v>347</v>
      </c>
      <c r="C169" s="15">
        <v>4715</v>
      </c>
      <c r="D169" s="471">
        <v>-57339.221199607644</v>
      </c>
      <c r="E169" s="471">
        <v>-31356.717251848484</v>
      </c>
      <c r="F169" s="471">
        <v>-68807.065439529164</v>
      </c>
      <c r="G169" s="471">
        <v>-1911.3073733202548</v>
      </c>
      <c r="H169" s="471">
        <v>-416.73190024402703</v>
      </c>
      <c r="I169" s="471">
        <v>-1911.3073733202548</v>
      </c>
      <c r="J169" s="471">
        <v>-350.21503490500595</v>
      </c>
      <c r="K169" s="471">
        <v>-700.4300698100119</v>
      </c>
      <c r="L169" s="471">
        <v>6089.640377044394</v>
      </c>
      <c r="M169" s="471">
        <v>-4330.1415662691552</v>
      </c>
      <c r="N169" s="471">
        <v>-2886.7610441794368</v>
      </c>
      <c r="O16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-163920.25787598902</v>
      </c>
      <c r="P169" s="449">
        <f>Skattekompensation[[#This Row],[Sammanlagt]]*-1</f>
        <v>163920.25787598902</v>
      </c>
      <c r="Q169" s="450">
        <v>2083611.4013845308</v>
      </c>
      <c r="R169" s="451">
        <v>2247531.6592605198</v>
      </c>
      <c r="S169" s="474">
        <v>-68445.002903492888</v>
      </c>
      <c r="T169" s="475">
        <f>Skattekompensation[[#This Row],[Skattekompensationen från åren 2010-2021 sammanlagt, €]]+Skattekompensation[[#This Row],[Återkrav av fördröjda skatteintäkter år 2021]]</f>
        <v>2179086.6563570267</v>
      </c>
    </row>
    <row r="170" spans="1:20" x14ac:dyDescent="0.25">
      <c r="A170" s="39">
        <v>541</v>
      </c>
      <c r="B170" s="13" t="s">
        <v>111</v>
      </c>
      <c r="C170" s="15">
        <v>9552</v>
      </c>
      <c r="D170" s="471">
        <v>-111747.92076767016</v>
      </c>
      <c r="E170" s="471">
        <v>-96634.295064245947</v>
      </c>
      <c r="F170" s="471">
        <v>-134097.50492120421</v>
      </c>
      <c r="G170" s="471">
        <v>-3724.9306922556721</v>
      </c>
      <c r="H170" s="471">
        <v>-170.76873401519575</v>
      </c>
      <c r="I170" s="471">
        <v>-3724.9306922556721</v>
      </c>
      <c r="J170" s="471">
        <v>-26.301348231947781</v>
      </c>
      <c r="K170" s="471">
        <v>-52.602696463895562</v>
      </c>
      <c r="L170" s="471">
        <v>12015.803456931795</v>
      </c>
      <c r="M170" s="471">
        <v>-8229.7019735013364</v>
      </c>
      <c r="N170" s="471">
        <v>-5486.4679823342249</v>
      </c>
      <c r="O17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-351879.62141524645</v>
      </c>
      <c r="P170" s="449">
        <f>Skattekompensation[[#This Row],[Sammanlagt]]*-1</f>
        <v>351879.62141524645</v>
      </c>
      <c r="Q170" s="450">
        <v>5627842.0616923627</v>
      </c>
      <c r="R170" s="451">
        <v>5979721.6831076089</v>
      </c>
      <c r="S170" s="474">
        <v>-113156.21442710186</v>
      </c>
      <c r="T170" s="475">
        <f>Skattekompensation[[#This Row],[Skattekompensationen från åren 2010-2021 sammanlagt, €]]+Skattekompensation[[#This Row],[Återkrav av fördröjda skatteintäkter år 2021]]</f>
        <v>5866565.4686805075</v>
      </c>
    </row>
    <row r="171" spans="1:20" x14ac:dyDescent="0.25">
      <c r="A171" s="39">
        <v>543</v>
      </c>
      <c r="B171" s="13" t="s">
        <v>112</v>
      </c>
      <c r="C171" s="15">
        <v>42993</v>
      </c>
      <c r="D171" s="471">
        <v>-410263.22749030142</v>
      </c>
      <c r="E171" s="471">
        <v>-215826.14760404418</v>
      </c>
      <c r="F171" s="471">
        <v>-492315.87298836169</v>
      </c>
      <c r="G171" s="471">
        <v>-13675.440916343381</v>
      </c>
      <c r="H171" s="471">
        <v>-9795.8054319595776</v>
      </c>
      <c r="I171" s="471">
        <v>-13675.440916343381</v>
      </c>
      <c r="J171" s="471">
        <v>-10799.233658652825</v>
      </c>
      <c r="K171" s="471">
        <v>-21598.467317305651</v>
      </c>
      <c r="L171" s="471">
        <v>42192.468663112428</v>
      </c>
      <c r="M171" s="471">
        <v>-19719.366983439348</v>
      </c>
      <c r="N171" s="471">
        <v>-13146.244655626233</v>
      </c>
      <c r="O17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-1178622.779299265</v>
      </c>
      <c r="P171" s="449">
        <f>Skattekompensation[[#This Row],[Sammanlagt]]*-1</f>
        <v>1178622.779299265</v>
      </c>
      <c r="Q171" s="450">
        <v>13130010.842282554</v>
      </c>
      <c r="R171" s="451">
        <v>14308633.621581819</v>
      </c>
      <c r="S171" s="474">
        <v>-745376.8293005689</v>
      </c>
      <c r="T171" s="475">
        <f>Skattekompensation[[#This Row],[Skattekompensationen från åren 2010-2021 sammanlagt, €]]+Skattekompensation[[#This Row],[Återkrav av fördröjda skatteintäkter år 2021]]</f>
        <v>13563256.79228125</v>
      </c>
    </row>
    <row r="172" spans="1:20" x14ac:dyDescent="0.25">
      <c r="A172" s="39">
        <v>545</v>
      </c>
      <c r="B172" s="13" t="s">
        <v>348</v>
      </c>
      <c r="C172" s="15">
        <v>9479</v>
      </c>
      <c r="D172" s="471">
        <v>-148461.07079235488</v>
      </c>
      <c r="E172" s="471">
        <v>-93723.337633508811</v>
      </c>
      <c r="F172" s="471">
        <v>-178153.28495082585</v>
      </c>
      <c r="G172" s="471">
        <v>-4948.7023597451625</v>
      </c>
      <c r="H172" s="471">
        <v>-425.86767773821339</v>
      </c>
      <c r="I172" s="471">
        <v>-4948.7023597451625</v>
      </c>
      <c r="J172" s="471">
        <v>-31.087897534947661</v>
      </c>
      <c r="K172" s="471">
        <v>-62.175795069895322</v>
      </c>
      <c r="L172" s="471">
        <v>15089.443182554698</v>
      </c>
      <c r="M172" s="471">
        <v>-11700.203626196924</v>
      </c>
      <c r="N172" s="471">
        <v>-7800.1357507979483</v>
      </c>
      <c r="O17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-435165.12566096312</v>
      </c>
      <c r="P172" s="449">
        <f>Skattekompensation[[#This Row],[Sammanlagt]]*-1</f>
        <v>435165.12566096312</v>
      </c>
      <c r="Q172" s="450">
        <v>5899831.9410599843</v>
      </c>
      <c r="R172" s="451">
        <v>6334997.0667209476</v>
      </c>
      <c r="S172" s="474">
        <v>-121547.77768897396</v>
      </c>
      <c r="T172" s="475">
        <f>Skattekompensation[[#This Row],[Skattekompensationen från åren 2010-2021 sammanlagt, €]]+Skattekompensation[[#This Row],[Återkrav av fördröjda skatteintäkter år 2021]]</f>
        <v>6213449.289031974</v>
      </c>
    </row>
    <row r="173" spans="1:20" x14ac:dyDescent="0.25">
      <c r="A173" s="39">
        <v>560</v>
      </c>
      <c r="B173" s="13" t="s">
        <v>113</v>
      </c>
      <c r="C173" s="15">
        <v>16003</v>
      </c>
      <c r="D173" s="471">
        <v>-182824.6390055838</v>
      </c>
      <c r="E173" s="471">
        <v>-129289.27961935401</v>
      </c>
      <c r="F173" s="471">
        <v>-219389.56680670055</v>
      </c>
      <c r="G173" s="471">
        <v>-6094.1546335194598</v>
      </c>
      <c r="H173" s="471">
        <v>-1292.4628993788056</v>
      </c>
      <c r="I173" s="471">
        <v>-6094.1546335194598</v>
      </c>
      <c r="J173" s="471">
        <v>-653.06790464486471</v>
      </c>
      <c r="K173" s="471">
        <v>-1306.1358092897294</v>
      </c>
      <c r="L173" s="471">
        <v>19383.831855426008</v>
      </c>
      <c r="M173" s="471">
        <v>-14457.584034599524</v>
      </c>
      <c r="N173" s="471">
        <v>-9638.3893563996808</v>
      </c>
      <c r="O17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-551655.60284756392</v>
      </c>
      <c r="P173" s="449">
        <f>Skattekompensation[[#This Row],[Sammanlagt]]*-1</f>
        <v>551655.60284756392</v>
      </c>
      <c r="Q173" s="450">
        <v>7521274.4726346675</v>
      </c>
      <c r="R173" s="451">
        <v>8072930.0754822316</v>
      </c>
      <c r="S173" s="474">
        <v>-216668.84605769606</v>
      </c>
      <c r="T173" s="475">
        <f>Skattekompensation[[#This Row],[Skattekompensationen från åren 2010-2021 sammanlagt, €]]+Skattekompensation[[#This Row],[Återkrav av fördröjda skatteintäkter år 2021]]</f>
        <v>7856261.2294245353</v>
      </c>
    </row>
    <row r="174" spans="1:20" x14ac:dyDescent="0.25">
      <c r="A174" s="39">
        <v>561</v>
      </c>
      <c r="B174" s="13" t="s">
        <v>114</v>
      </c>
      <c r="C174" s="15">
        <v>1329</v>
      </c>
      <c r="D174" s="471">
        <v>-18395.935352205895</v>
      </c>
      <c r="E174" s="471">
        <v>-12743.616652306266</v>
      </c>
      <c r="F174" s="471">
        <v>-22075.122422647073</v>
      </c>
      <c r="G174" s="471">
        <v>-613.19784507352983</v>
      </c>
      <c r="H174" s="471">
        <v>-95.517544366220903</v>
      </c>
      <c r="I174" s="471">
        <v>-613.19784507352983</v>
      </c>
      <c r="J174" s="471">
        <v>-47.978988528935879</v>
      </c>
      <c r="K174" s="471">
        <v>-95.957977057871759</v>
      </c>
      <c r="L174" s="471">
        <v>1741.9438898827589</v>
      </c>
      <c r="M174" s="471">
        <v>-2008.0323011310347</v>
      </c>
      <c r="N174" s="471">
        <v>-1338.688200754023</v>
      </c>
      <c r="O17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-56285.301239261629</v>
      </c>
      <c r="P174" s="449">
        <f>Skattekompensation[[#This Row],[Sammanlagt]]*-1</f>
        <v>56285.301239261629</v>
      </c>
      <c r="Q174" s="450">
        <v>787850.79654352227</v>
      </c>
      <c r="R174" s="451">
        <v>844136.09778278391</v>
      </c>
      <c r="S174" s="474">
        <v>-16663.085134372217</v>
      </c>
      <c r="T174" s="475">
        <f>Skattekompensation[[#This Row],[Skattekompensationen från åren 2010-2021 sammanlagt, €]]+Skattekompensation[[#This Row],[Återkrav av fördröjda skatteintäkter år 2021]]</f>
        <v>827473.01264841168</v>
      </c>
    </row>
    <row r="175" spans="1:20" x14ac:dyDescent="0.25">
      <c r="A175" s="39">
        <v>562</v>
      </c>
      <c r="B175" s="13" t="s">
        <v>115</v>
      </c>
      <c r="C175" s="15">
        <v>9158</v>
      </c>
      <c r="D175" s="471">
        <v>-99023.186084238288</v>
      </c>
      <c r="E175" s="471">
        <v>-84381.0282673568</v>
      </c>
      <c r="F175" s="471">
        <v>-118827.82330108594</v>
      </c>
      <c r="G175" s="471">
        <v>-3300.7728694746097</v>
      </c>
      <c r="H175" s="471">
        <v>-466.60662154648077</v>
      </c>
      <c r="I175" s="471">
        <v>-3300.7728694746097</v>
      </c>
      <c r="J175" s="471">
        <v>-342.6182383565851</v>
      </c>
      <c r="K175" s="471">
        <v>-685.23647671317019</v>
      </c>
      <c r="L175" s="471">
        <v>9689.8058267306787</v>
      </c>
      <c r="M175" s="471">
        <v>-8850.0975989992166</v>
      </c>
      <c r="N175" s="471">
        <v>-5900.0650659994781</v>
      </c>
      <c r="O17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-315388.40156651445</v>
      </c>
      <c r="P175" s="449">
        <f>Skattekompensation[[#This Row],[Sammanlagt]]*-1</f>
        <v>315388.40156651445</v>
      </c>
      <c r="Q175" s="450">
        <v>4622213.0096762991</v>
      </c>
      <c r="R175" s="451">
        <v>4937601.4112428138</v>
      </c>
      <c r="S175" s="474">
        <v>-129094.18405396602</v>
      </c>
      <c r="T175" s="475">
        <f>Skattekompensation[[#This Row],[Skattekompensationen från åren 2010-2021 sammanlagt, €]]+Skattekompensation[[#This Row],[Återkrav av fördröjda skatteintäkter år 2021]]</f>
        <v>4808507.227188848</v>
      </c>
    </row>
    <row r="176" spans="1:20" x14ac:dyDescent="0.25">
      <c r="A176" s="39">
        <v>563</v>
      </c>
      <c r="B176" s="13" t="s">
        <v>116</v>
      </c>
      <c r="C176" s="15">
        <v>7288</v>
      </c>
      <c r="D176" s="471">
        <v>-82696.364948349204</v>
      </c>
      <c r="E176" s="471">
        <v>-61743.700851850517</v>
      </c>
      <c r="F176" s="471">
        <v>-99235.637938019034</v>
      </c>
      <c r="G176" s="471">
        <v>-2756.5454982783067</v>
      </c>
      <c r="H176" s="471">
        <v>-140.06375974402627</v>
      </c>
      <c r="I176" s="471">
        <v>-2756.5454982783067</v>
      </c>
      <c r="J176" s="471">
        <v>-91.625409750620335</v>
      </c>
      <c r="K176" s="471">
        <v>-183.25081950124067</v>
      </c>
      <c r="L176" s="471">
        <v>8791.0138662065365</v>
      </c>
      <c r="M176" s="471">
        <v>-6505.7513969987158</v>
      </c>
      <c r="N176" s="471">
        <v>-4337.1675979991442</v>
      </c>
      <c r="O17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-251655.63985256257</v>
      </c>
      <c r="P176" s="449">
        <f>Skattekompensation[[#This Row],[Sammanlagt]]*-1</f>
        <v>251655.63985256257</v>
      </c>
      <c r="Q176" s="450">
        <v>3604277.418992525</v>
      </c>
      <c r="R176" s="451">
        <v>3855933.0588450874</v>
      </c>
      <c r="S176" s="474">
        <v>-98649.633317528278</v>
      </c>
      <c r="T176" s="475">
        <f>Skattekompensation[[#This Row],[Skattekompensationen från åren 2010-2021 sammanlagt, €]]+Skattekompensation[[#This Row],[Återkrav av fördröjda skatteintäkter år 2021]]</f>
        <v>3757283.4255275591</v>
      </c>
    </row>
    <row r="177" spans="1:20" x14ac:dyDescent="0.25">
      <c r="A177" s="39">
        <v>564</v>
      </c>
      <c r="B177" s="13" t="s">
        <v>349</v>
      </c>
      <c r="C177" s="15">
        <v>205489</v>
      </c>
      <c r="D177" s="471">
        <v>-2270793.4650614737</v>
      </c>
      <c r="E177" s="471">
        <v>-1439482.3305767865</v>
      </c>
      <c r="F177" s="471">
        <v>-2724952.1580737685</v>
      </c>
      <c r="G177" s="471">
        <v>-75693.115502049113</v>
      </c>
      <c r="H177" s="471">
        <v>-19288.449936816804</v>
      </c>
      <c r="I177" s="471">
        <v>-75693.115502049113</v>
      </c>
      <c r="J177" s="471">
        <v>-12260.778114449104</v>
      </c>
      <c r="K177" s="471">
        <v>-24521.556228898207</v>
      </c>
      <c r="L177" s="471">
        <v>160813.23913783318</v>
      </c>
      <c r="M177" s="471">
        <v>-73692.329182098561</v>
      </c>
      <c r="N177" s="471">
        <v>-49128.219454732374</v>
      </c>
      <c r="O17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-6604692.2784952903</v>
      </c>
      <c r="P177" s="449">
        <f>Skattekompensation[[#This Row],[Sammanlagt]]*-1</f>
        <v>6604692.2784952903</v>
      </c>
      <c r="Q177" s="450">
        <v>78008488.047386721</v>
      </c>
      <c r="R177" s="451">
        <v>84613180.325882018</v>
      </c>
      <c r="S177" s="474">
        <v>-3073639.2858551964</v>
      </c>
      <c r="T177" s="475">
        <f>Skattekompensation[[#This Row],[Skattekompensationen från åren 2010-2021 sammanlagt, €]]+Skattekompensation[[#This Row],[Återkrav av fördröjda skatteintäkter år 2021]]</f>
        <v>81539541.040026814</v>
      </c>
    </row>
    <row r="178" spans="1:20" x14ac:dyDescent="0.25">
      <c r="A178" s="39">
        <v>576</v>
      </c>
      <c r="B178" s="13" t="s">
        <v>117</v>
      </c>
      <c r="C178" s="15">
        <v>2896</v>
      </c>
      <c r="D178" s="471">
        <v>-32871.589804621173</v>
      </c>
      <c r="E178" s="471">
        <v>-31984.335008716778</v>
      </c>
      <c r="F178" s="471">
        <v>-39445.907765545409</v>
      </c>
      <c r="G178" s="471">
        <v>-1095.719660154039</v>
      </c>
      <c r="H178" s="471">
        <v>-64.714528942770443</v>
      </c>
      <c r="I178" s="471">
        <v>-1095.719660154039</v>
      </c>
      <c r="J178" s="471">
        <v>-46.320967327072012</v>
      </c>
      <c r="K178" s="471">
        <v>-92.641934654144023</v>
      </c>
      <c r="L178" s="471">
        <v>3456.3454090488503</v>
      </c>
      <c r="M178" s="471">
        <v>-2964.3046497281102</v>
      </c>
      <c r="N178" s="471">
        <v>-1976.2030998187399</v>
      </c>
      <c r="O17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-108181.11167061342</v>
      </c>
      <c r="P178" s="449">
        <f>Skattekompensation[[#This Row],[Sammanlagt]]*-1</f>
        <v>108181.11167061342</v>
      </c>
      <c r="Q178" s="450">
        <v>1755103.2331794864</v>
      </c>
      <c r="R178" s="451">
        <v>1863284.3448500999</v>
      </c>
      <c r="S178" s="474">
        <v>-39950.428048117086</v>
      </c>
      <c r="T178" s="475">
        <f>Skattekompensation[[#This Row],[Skattekompensationen från åren 2010-2021 sammanlagt, €]]+Skattekompensation[[#This Row],[Återkrav av fördröjda skatteintäkter år 2021]]</f>
        <v>1823333.9168019828</v>
      </c>
    </row>
    <row r="179" spans="1:20" x14ac:dyDescent="0.25">
      <c r="A179" s="39">
        <v>577</v>
      </c>
      <c r="B179" s="13" t="s">
        <v>350</v>
      </c>
      <c r="C179" s="15">
        <v>10850</v>
      </c>
      <c r="D179" s="471">
        <v>-122221.12765288215</v>
      </c>
      <c r="E179" s="471">
        <v>-66233.194284516343</v>
      </c>
      <c r="F179" s="471">
        <v>-146665.35318345859</v>
      </c>
      <c r="G179" s="471">
        <v>-4074.0375884294049</v>
      </c>
      <c r="H179" s="471">
        <v>-1224.0066165551093</v>
      </c>
      <c r="I179" s="471">
        <v>-4074.0375884294049</v>
      </c>
      <c r="J179" s="471">
        <v>-198.64179607449489</v>
      </c>
      <c r="K179" s="471">
        <v>-397.28359214898978</v>
      </c>
      <c r="L179" s="471">
        <v>13346.166597314681</v>
      </c>
      <c r="M179" s="471">
        <v>-6707.8090969689647</v>
      </c>
      <c r="N179" s="471">
        <v>-4471.8727313126437</v>
      </c>
      <c r="O17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-342921.19753346138</v>
      </c>
      <c r="P179" s="449">
        <f>Skattekompensation[[#This Row],[Sammanlagt]]*-1</f>
        <v>342921.19753346138</v>
      </c>
      <c r="Q179" s="450">
        <v>4185810.1793021774</v>
      </c>
      <c r="R179" s="451">
        <v>4528731.3768356387</v>
      </c>
      <c r="S179" s="474">
        <v>-167281.53277626832</v>
      </c>
      <c r="T179" s="475">
        <f>Skattekompensation[[#This Row],[Skattekompensationen från åren 2010-2021 sammanlagt, €]]+Skattekompensation[[#This Row],[Återkrav av fördröjda skatteintäkter år 2021]]</f>
        <v>4361449.8440593705</v>
      </c>
    </row>
    <row r="180" spans="1:20" x14ac:dyDescent="0.25">
      <c r="A180" s="39">
        <v>578</v>
      </c>
      <c r="B180" s="13" t="s">
        <v>118</v>
      </c>
      <c r="C180" s="15">
        <v>3273</v>
      </c>
      <c r="D180" s="471">
        <v>-34301.495681801134</v>
      </c>
      <c r="E180" s="471">
        <v>-34290.647821801802</v>
      </c>
      <c r="F180" s="471">
        <v>-41161.794818161354</v>
      </c>
      <c r="G180" s="471">
        <v>-1143.3831893933711</v>
      </c>
      <c r="H180" s="471">
        <v>-58.28597672807188</v>
      </c>
      <c r="I180" s="471">
        <v>-1143.3831893933711</v>
      </c>
      <c r="J180" s="471">
        <v>-35.282296408710437</v>
      </c>
      <c r="K180" s="471">
        <v>-70.564592817420873</v>
      </c>
      <c r="L180" s="471">
        <v>4899.6544809593597</v>
      </c>
      <c r="M180" s="471">
        <v>-2433.7232907909465</v>
      </c>
      <c r="N180" s="471">
        <v>-1622.482193860631</v>
      </c>
      <c r="O18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-111361.38857019745</v>
      </c>
      <c r="P180" s="449">
        <f>Skattekompensation[[#This Row],[Sammanlagt]]*-1</f>
        <v>111361.38857019745</v>
      </c>
      <c r="Q180" s="450">
        <v>1912304.6360895187</v>
      </c>
      <c r="R180" s="451">
        <v>2023666.0246597161</v>
      </c>
      <c r="S180" s="474">
        <v>-41769.561914659716</v>
      </c>
      <c r="T180" s="475">
        <f>Skattekompensation[[#This Row],[Skattekompensationen från åren 2010-2021 sammanlagt, €]]+Skattekompensation[[#This Row],[Återkrav av fördröjda skatteintäkter år 2021]]</f>
        <v>1981896.4627450563</v>
      </c>
    </row>
    <row r="181" spans="1:20" x14ac:dyDescent="0.25">
      <c r="A181" s="39">
        <v>580</v>
      </c>
      <c r="B181" s="13" t="s">
        <v>119</v>
      </c>
      <c r="C181" s="15">
        <v>4734</v>
      </c>
      <c r="D181" s="471">
        <v>-49929.273601466914</v>
      </c>
      <c r="E181" s="471">
        <v>-49799.455373850709</v>
      </c>
      <c r="F181" s="471">
        <v>-59915.128321760298</v>
      </c>
      <c r="G181" s="471">
        <v>-1664.3091200488971</v>
      </c>
      <c r="H181" s="471">
        <v>-78.62306844370687</v>
      </c>
      <c r="I181" s="471">
        <v>-1664.3091200488971</v>
      </c>
      <c r="J181" s="471">
        <v>0</v>
      </c>
      <c r="K181" s="471">
        <v>0</v>
      </c>
      <c r="L181" s="471">
        <v>5666.6206590613892</v>
      </c>
      <c r="M181" s="471">
        <v>-6317.1677248796414</v>
      </c>
      <c r="N181" s="471">
        <v>-4211.4451499197612</v>
      </c>
      <c r="O18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-167913.09082135741</v>
      </c>
      <c r="P181" s="449">
        <f>Skattekompensation[[#This Row],[Sammanlagt]]*-1</f>
        <v>167913.09082135741</v>
      </c>
      <c r="Q181" s="450">
        <v>2883629.4360499354</v>
      </c>
      <c r="R181" s="451">
        <v>3051542.5268712929</v>
      </c>
      <c r="S181" s="474">
        <v>-58627.725121231219</v>
      </c>
      <c r="T181" s="475">
        <f>Skattekompensation[[#This Row],[Skattekompensationen från åren 2010-2021 sammanlagt, €]]+Skattekompensation[[#This Row],[Återkrav av fördröjda skatteintäkter år 2021]]</f>
        <v>2992914.8017500616</v>
      </c>
    </row>
    <row r="182" spans="1:20" x14ac:dyDescent="0.25">
      <c r="A182" s="39">
        <v>581</v>
      </c>
      <c r="B182" s="13" t="s">
        <v>120</v>
      </c>
      <c r="C182" s="15">
        <v>6404</v>
      </c>
      <c r="D182" s="471">
        <v>-71790.529972789533</v>
      </c>
      <c r="E182" s="471">
        <v>-63406.409495692518</v>
      </c>
      <c r="F182" s="471">
        <v>-86148.635967347436</v>
      </c>
      <c r="G182" s="471">
        <v>-2393.0176657596512</v>
      </c>
      <c r="H182" s="471">
        <v>-218.65256495413848</v>
      </c>
      <c r="I182" s="471">
        <v>-2393.0176657596512</v>
      </c>
      <c r="J182" s="471">
        <v>-266.19135628971685</v>
      </c>
      <c r="K182" s="471">
        <v>-532.3827125794337</v>
      </c>
      <c r="L182" s="471">
        <v>8685.6198750367093</v>
      </c>
      <c r="M182" s="471">
        <v>-6340.4863264587948</v>
      </c>
      <c r="N182" s="471">
        <v>-4226.9908843058629</v>
      </c>
      <c r="O18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-229030.69473690001</v>
      </c>
      <c r="P182" s="449">
        <f>Skattekompensation[[#This Row],[Sammanlagt]]*-1</f>
        <v>229030.69473690001</v>
      </c>
      <c r="Q182" s="450">
        <v>3454077.5485585066</v>
      </c>
      <c r="R182" s="451">
        <v>3683108.2432954065</v>
      </c>
      <c r="S182" s="474">
        <v>-86673.113388151862</v>
      </c>
      <c r="T182" s="475">
        <f>Skattekompensation[[#This Row],[Skattekompensationen från åren 2010-2021 sammanlagt, €]]+Skattekompensation[[#This Row],[Återkrav av fördröjda skatteintäkter år 2021]]</f>
        <v>3596435.1299072546</v>
      </c>
    </row>
    <row r="183" spans="1:20" x14ac:dyDescent="0.25">
      <c r="A183" s="39">
        <v>583</v>
      </c>
      <c r="B183" s="13" t="s">
        <v>121</v>
      </c>
      <c r="C183" s="15">
        <v>939</v>
      </c>
      <c r="D183" s="471">
        <v>-11711.972328557773</v>
      </c>
      <c r="E183" s="471">
        <v>-9708.5317979950632</v>
      </c>
      <c r="F183" s="471">
        <v>-14054.366794269328</v>
      </c>
      <c r="G183" s="471">
        <v>-390.39907761859246</v>
      </c>
      <c r="H183" s="471">
        <v>-17.323810204402445</v>
      </c>
      <c r="I183" s="471">
        <v>-390.39907761859246</v>
      </c>
      <c r="J183" s="471">
        <v>-3.2938367626313592</v>
      </c>
      <c r="K183" s="471">
        <v>-6.5876735252627183</v>
      </c>
      <c r="L183" s="471">
        <v>879.57893579033782</v>
      </c>
      <c r="M183" s="471">
        <v>-520.18621668101093</v>
      </c>
      <c r="N183" s="471">
        <v>-346.79081112067399</v>
      </c>
      <c r="O18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-36270.27248856298</v>
      </c>
      <c r="P183" s="449">
        <f>Skattekompensation[[#This Row],[Sammanlagt]]*-1</f>
        <v>36270.27248856298</v>
      </c>
      <c r="Q183" s="450">
        <v>538922.68677809241</v>
      </c>
      <c r="R183" s="451">
        <v>575192.95926665538</v>
      </c>
      <c r="S183" s="474">
        <v>-20237.980812854119</v>
      </c>
      <c r="T183" s="475">
        <f>Skattekompensation[[#This Row],[Skattekompensationen från åren 2010-2021 sammanlagt, €]]+Skattekompensation[[#This Row],[Återkrav av fördröjda skatteintäkter år 2021]]</f>
        <v>554954.97845380125</v>
      </c>
    </row>
    <row r="184" spans="1:20" x14ac:dyDescent="0.25">
      <c r="A184" s="39">
        <v>584</v>
      </c>
      <c r="B184" s="13" t="s">
        <v>122</v>
      </c>
      <c r="C184" s="15">
        <v>2759</v>
      </c>
      <c r="D184" s="471">
        <v>-30120.662310509098</v>
      </c>
      <c r="E184" s="471">
        <v>-25002.017089409459</v>
      </c>
      <c r="F184" s="471">
        <v>-36144.79477261092</v>
      </c>
      <c r="G184" s="471">
        <v>-1004.02207701697</v>
      </c>
      <c r="H184" s="471">
        <v>-54.710831402379021</v>
      </c>
      <c r="I184" s="471">
        <v>-1004.02207701697</v>
      </c>
      <c r="J184" s="471">
        <v>0</v>
      </c>
      <c r="K184" s="471">
        <v>0</v>
      </c>
      <c r="L184" s="471">
        <v>3785.1879884522837</v>
      </c>
      <c r="M184" s="471">
        <v>-3436.8536873732437</v>
      </c>
      <c r="N184" s="471">
        <v>-2291.2357915821626</v>
      </c>
      <c r="O18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-95273.130648468912</v>
      </c>
      <c r="P184" s="449">
        <f>Skattekompensation[[#This Row],[Sammanlagt]]*-1</f>
        <v>95273.130648468912</v>
      </c>
      <c r="Q184" s="450">
        <v>1510420.6469556235</v>
      </c>
      <c r="R184" s="451">
        <v>1605693.7776040924</v>
      </c>
      <c r="S184" s="474">
        <v>-29983.944574927002</v>
      </c>
      <c r="T184" s="475">
        <f>Skattekompensation[[#This Row],[Skattekompensationen från åren 2010-2021 sammanlagt, €]]+Skattekompensation[[#This Row],[Återkrav av fördröjda skatteintäkter år 2021]]</f>
        <v>1575709.8330291654</v>
      </c>
    </row>
    <row r="185" spans="1:20" x14ac:dyDescent="0.25">
      <c r="A185" s="39">
        <v>588</v>
      </c>
      <c r="B185" s="13" t="s">
        <v>123</v>
      </c>
      <c r="C185" s="15">
        <v>1690</v>
      </c>
      <c r="D185" s="471">
        <v>-18298.955413053787</v>
      </c>
      <c r="E185" s="471">
        <v>-19624.076214919052</v>
      </c>
      <c r="F185" s="471">
        <v>-21958.746495664545</v>
      </c>
      <c r="G185" s="471">
        <v>-609.96518043512629</v>
      </c>
      <c r="H185" s="471">
        <v>-34.753255145114302</v>
      </c>
      <c r="I185" s="471">
        <v>-609.96518043512629</v>
      </c>
      <c r="J185" s="471">
        <v>-13.686076795742434</v>
      </c>
      <c r="K185" s="471">
        <v>-27.372153591484867</v>
      </c>
      <c r="L185" s="471">
        <v>2596.7569036173841</v>
      </c>
      <c r="M185" s="471">
        <v>-3337.8672364688646</v>
      </c>
      <c r="N185" s="471">
        <v>-2225.2448243125759</v>
      </c>
      <c r="O18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-64143.875127204032</v>
      </c>
      <c r="P185" s="449">
        <f>Skattekompensation[[#This Row],[Sammanlagt]]*-1</f>
        <v>64143.875127204032</v>
      </c>
      <c r="Q185" s="450">
        <v>1101751.9513417569</v>
      </c>
      <c r="R185" s="451">
        <v>1165895.8264689608</v>
      </c>
      <c r="S185" s="474">
        <v>-21270.197147619299</v>
      </c>
      <c r="T185" s="475">
        <f>Skattekompensation[[#This Row],[Skattekompensationen från åren 2010-2021 sammanlagt, €]]+Skattekompensation[[#This Row],[Återkrav av fördröjda skatteintäkter år 2021]]</f>
        <v>1144625.6293213416</v>
      </c>
    </row>
    <row r="186" spans="1:20" x14ac:dyDescent="0.25">
      <c r="A186" s="39">
        <v>592</v>
      </c>
      <c r="B186" s="13" t="s">
        <v>124</v>
      </c>
      <c r="C186" s="15">
        <v>3841</v>
      </c>
      <c r="D186" s="471">
        <v>-44891.642382889651</v>
      </c>
      <c r="E186" s="471">
        <v>-33335.991111447089</v>
      </c>
      <c r="F186" s="471">
        <v>-53869.970859467583</v>
      </c>
      <c r="G186" s="471">
        <v>-1496.3880794296551</v>
      </c>
      <c r="H186" s="471">
        <v>-271.81760054363326</v>
      </c>
      <c r="I186" s="471">
        <v>-1496.3880794296551</v>
      </c>
      <c r="J186" s="471">
        <v>-75.773049301252186</v>
      </c>
      <c r="K186" s="471">
        <v>-151.54609860250437</v>
      </c>
      <c r="L186" s="471">
        <v>5594.7661677158903</v>
      </c>
      <c r="M186" s="471">
        <v>-4021.3958676240741</v>
      </c>
      <c r="N186" s="471">
        <v>-2680.9305784160492</v>
      </c>
      <c r="O18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-136697.07753943527</v>
      </c>
      <c r="P186" s="449">
        <f>Skattekompensation[[#This Row],[Sammanlagt]]*-1</f>
        <v>136697.07753943527</v>
      </c>
      <c r="Q186" s="450">
        <v>1880523.9990064246</v>
      </c>
      <c r="R186" s="451">
        <v>2017221.0765458599</v>
      </c>
      <c r="S186" s="474">
        <v>-50621.089207086137</v>
      </c>
      <c r="T186" s="475">
        <f>Skattekompensation[[#This Row],[Skattekompensationen från åren 2010-2021 sammanlagt, €]]+Skattekompensation[[#This Row],[Återkrav av fördröjda skatteintäkter år 2021]]</f>
        <v>1966599.9873387737</v>
      </c>
    </row>
    <row r="187" spans="1:20" x14ac:dyDescent="0.25">
      <c r="A187" s="39">
        <v>593</v>
      </c>
      <c r="B187" s="13" t="s">
        <v>125</v>
      </c>
      <c r="C187" s="15">
        <v>17682</v>
      </c>
      <c r="D187" s="471">
        <v>-200762.34750177749</v>
      </c>
      <c r="E187" s="471">
        <v>-166944.14917276561</v>
      </c>
      <c r="F187" s="471">
        <v>-240914.81700213297</v>
      </c>
      <c r="G187" s="471">
        <v>-6692.0782500592495</v>
      </c>
      <c r="H187" s="471">
        <v>-615.22415457485852</v>
      </c>
      <c r="I187" s="471">
        <v>-6692.0782500592495</v>
      </c>
      <c r="J187" s="471">
        <v>-2077.6387343689239</v>
      </c>
      <c r="K187" s="471">
        <v>-4155.2774687378478</v>
      </c>
      <c r="L187" s="471">
        <v>21568.008488025578</v>
      </c>
      <c r="M187" s="471">
        <v>-14111.706127919288</v>
      </c>
      <c r="N187" s="471">
        <v>-9407.8040852795239</v>
      </c>
      <c r="O18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-630805.11225964944</v>
      </c>
      <c r="P187" s="449">
        <f>Skattekompensation[[#This Row],[Sammanlagt]]*-1</f>
        <v>630805.11225964944</v>
      </c>
      <c r="Q187" s="450">
        <v>9306891.9389884602</v>
      </c>
      <c r="R187" s="451">
        <v>9937697.051248109</v>
      </c>
      <c r="S187" s="474">
        <v>-254658.45985599555</v>
      </c>
      <c r="T187" s="475">
        <f>Skattekompensation[[#This Row],[Skattekompensationen från åren 2010-2021 sammanlagt, €]]+Skattekompensation[[#This Row],[Återkrav av fördröjda skatteintäkter år 2021]]</f>
        <v>9683038.5913921129</v>
      </c>
    </row>
    <row r="188" spans="1:20" x14ac:dyDescent="0.25">
      <c r="A188" s="39">
        <v>595</v>
      </c>
      <c r="B188" s="13" t="s">
        <v>126</v>
      </c>
      <c r="C188" s="15">
        <v>4391</v>
      </c>
      <c r="D188" s="471">
        <v>-46212.126962779854</v>
      </c>
      <c r="E188" s="471">
        <v>-51044.07765883438</v>
      </c>
      <c r="F188" s="471">
        <v>-55454.552355335829</v>
      </c>
      <c r="G188" s="471">
        <v>-1540.4042320926619</v>
      </c>
      <c r="H188" s="471">
        <v>-39.418591475925588</v>
      </c>
      <c r="I188" s="471">
        <v>-1540.4042320926619</v>
      </c>
      <c r="J188" s="471">
        <v>-166.57191574439574</v>
      </c>
      <c r="K188" s="471">
        <v>-333.14383148879148</v>
      </c>
      <c r="L188" s="471">
        <v>6383.8328771591168</v>
      </c>
      <c r="M188" s="471">
        <v>-6379.2951741718389</v>
      </c>
      <c r="N188" s="471">
        <v>-4252.8634494478929</v>
      </c>
      <c r="O18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-160579.02552630514</v>
      </c>
      <c r="P188" s="449">
        <f>Skattekompensation[[#This Row],[Sammanlagt]]*-1</f>
        <v>160579.02552630514</v>
      </c>
      <c r="Q188" s="450">
        <v>2694038.6684541227</v>
      </c>
      <c r="R188" s="451">
        <v>2854617.6939804279</v>
      </c>
      <c r="S188" s="474">
        <v>-50634.217459699437</v>
      </c>
      <c r="T188" s="475">
        <f>Skattekompensation[[#This Row],[Skattekompensationen från åren 2010-2021 sammanlagt, €]]+Skattekompensation[[#This Row],[Återkrav av fördröjda skatteintäkter år 2021]]</f>
        <v>2803983.4765207283</v>
      </c>
    </row>
    <row r="189" spans="1:20" x14ac:dyDescent="0.25">
      <c r="A189" s="39">
        <v>598</v>
      </c>
      <c r="B189" s="13" t="s">
        <v>351</v>
      </c>
      <c r="C189" s="15">
        <v>19208</v>
      </c>
      <c r="D189" s="471">
        <v>-214108.21027726846</v>
      </c>
      <c r="E189" s="471">
        <v>-149598.84635204784</v>
      </c>
      <c r="F189" s="471">
        <v>-256929.85233272216</v>
      </c>
      <c r="G189" s="471">
        <v>-7136.9403425756154</v>
      </c>
      <c r="H189" s="471">
        <v>-843.5135302938902</v>
      </c>
      <c r="I189" s="471">
        <v>-7136.9403425756154</v>
      </c>
      <c r="J189" s="471">
        <v>-72.248520600563879</v>
      </c>
      <c r="K189" s="471">
        <v>-144.49704120112776</v>
      </c>
      <c r="L189" s="471">
        <v>17456.976484723691</v>
      </c>
      <c r="M189" s="471">
        <v>-6265.6265792260338</v>
      </c>
      <c r="N189" s="471">
        <v>-4177.0843861506892</v>
      </c>
      <c r="O18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-628956.7832199384</v>
      </c>
      <c r="P189" s="449">
        <f>Skattekompensation[[#This Row],[Sammanlagt]]*-1</f>
        <v>628956.7832199384</v>
      </c>
      <c r="Q189" s="450">
        <v>8359824.0353613887</v>
      </c>
      <c r="R189" s="451">
        <v>8988780.8185813278</v>
      </c>
      <c r="S189" s="474">
        <v>-305845.8336853424</v>
      </c>
      <c r="T189" s="475">
        <f>Skattekompensation[[#This Row],[Skattekompensationen från åren 2010-2021 sammanlagt, €]]+Skattekompensation[[#This Row],[Återkrav av fördröjda skatteintäkter år 2021]]</f>
        <v>8682934.9848959856</v>
      </c>
    </row>
    <row r="190" spans="1:20" x14ac:dyDescent="0.25">
      <c r="A190" s="39">
        <v>599</v>
      </c>
      <c r="B190" s="13" t="s">
        <v>127</v>
      </c>
      <c r="C190" s="15">
        <v>11081</v>
      </c>
      <c r="D190" s="471">
        <v>-145860.37941071796</v>
      </c>
      <c r="E190" s="471">
        <v>-86561.221079217255</v>
      </c>
      <c r="F190" s="471">
        <v>-175032.45529286153</v>
      </c>
      <c r="G190" s="471">
        <v>-4862.012647023932</v>
      </c>
      <c r="H190" s="471">
        <v>-284.6571025949591</v>
      </c>
      <c r="I190" s="471">
        <v>-4862.012647023932</v>
      </c>
      <c r="J190" s="471">
        <v>-5.5958215562905789</v>
      </c>
      <c r="K190" s="471">
        <v>-11.191643112581158</v>
      </c>
      <c r="L190" s="471">
        <v>15827.756410475678</v>
      </c>
      <c r="M190" s="471">
        <v>-10218.240800442416</v>
      </c>
      <c r="N190" s="471">
        <v>-6812.1605336282773</v>
      </c>
      <c r="O19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-418682.17056770338</v>
      </c>
      <c r="P190" s="449">
        <f>Skattekompensation[[#This Row],[Sammanlagt]]*-1</f>
        <v>418682.17056770338</v>
      </c>
      <c r="Q190" s="450">
        <v>5409909.6063002963</v>
      </c>
      <c r="R190" s="451">
        <v>5828591.7768679997</v>
      </c>
      <c r="S190" s="474">
        <v>-136582.28287363591</v>
      </c>
      <c r="T190" s="475">
        <f>Skattekompensation[[#This Row],[Skattekompensationen från åren 2010-2021 sammanlagt, €]]+Skattekompensation[[#This Row],[Återkrav av fördröjda skatteintäkter år 2021]]</f>
        <v>5692009.4939943636</v>
      </c>
    </row>
    <row r="191" spans="1:20" x14ac:dyDescent="0.25">
      <c r="A191" s="39">
        <v>601</v>
      </c>
      <c r="B191" s="13" t="s">
        <v>128</v>
      </c>
      <c r="C191" s="15">
        <v>4032</v>
      </c>
      <c r="D191" s="471">
        <v>-48546.045193846556</v>
      </c>
      <c r="E191" s="471">
        <v>-43280.604981142817</v>
      </c>
      <c r="F191" s="471">
        <v>-58255.254232615865</v>
      </c>
      <c r="G191" s="471">
        <v>-1618.2015064615518</v>
      </c>
      <c r="H191" s="471">
        <v>-55.928895497033018</v>
      </c>
      <c r="I191" s="471">
        <v>-1618.2015064615518</v>
      </c>
      <c r="J191" s="471">
        <v>0</v>
      </c>
      <c r="K191" s="471">
        <v>0</v>
      </c>
      <c r="L191" s="471">
        <v>5538.6819047646122</v>
      </c>
      <c r="M191" s="471">
        <v>-5494.7062067808365</v>
      </c>
      <c r="N191" s="471">
        <v>-3663.1374711872245</v>
      </c>
      <c r="O19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-156993.39808922878</v>
      </c>
      <c r="P191" s="449">
        <f>Skattekompensation[[#This Row],[Sammanlagt]]*-1</f>
        <v>156993.39808922878</v>
      </c>
      <c r="Q191" s="450">
        <v>2410796.9068490705</v>
      </c>
      <c r="R191" s="451">
        <v>2567790.3049382991</v>
      </c>
      <c r="S191" s="474">
        <v>-44777.773451972913</v>
      </c>
      <c r="T191" s="475">
        <f>Skattekompensation[[#This Row],[Skattekompensationen från åren 2010-2021 sammanlagt, €]]+Skattekompensation[[#This Row],[Återkrav av fördröjda skatteintäkter år 2021]]</f>
        <v>2523012.5314863264</v>
      </c>
    </row>
    <row r="192" spans="1:20" x14ac:dyDescent="0.25">
      <c r="A192" s="39">
        <v>604</v>
      </c>
      <c r="B192" s="13" t="s">
        <v>352</v>
      </c>
      <c r="C192" s="15">
        <v>19623</v>
      </c>
      <c r="D192" s="471">
        <v>-174715.9167097407</v>
      </c>
      <c r="E192" s="471">
        <v>-101038.82972911882</v>
      </c>
      <c r="F192" s="471">
        <v>-209659.10005168885</v>
      </c>
      <c r="G192" s="471">
        <v>-5823.8638903246901</v>
      </c>
      <c r="H192" s="471">
        <v>-3616.6452039308447</v>
      </c>
      <c r="I192" s="471">
        <v>-5823.8638903246901</v>
      </c>
      <c r="J192" s="471">
        <v>-2307.9433073534178</v>
      </c>
      <c r="K192" s="471">
        <v>-4615.8866147068356</v>
      </c>
      <c r="L192" s="471">
        <v>16320.964750607609</v>
      </c>
      <c r="M192" s="471">
        <v>-8305.488319136919</v>
      </c>
      <c r="N192" s="471">
        <v>-5536.9922127579466</v>
      </c>
      <c r="O19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-505123.56517847604</v>
      </c>
      <c r="P192" s="449">
        <f>Skattekompensation[[#This Row],[Sammanlagt]]*-1</f>
        <v>505123.56517847604</v>
      </c>
      <c r="Q192" s="450">
        <v>5563448.4712489201</v>
      </c>
      <c r="R192" s="451">
        <v>6068572.0364273963</v>
      </c>
      <c r="S192" s="474">
        <v>-353788.15473907872</v>
      </c>
      <c r="T192" s="475">
        <f>Skattekompensation[[#This Row],[Skattekompensationen från åren 2010-2021 sammanlagt, €]]+Skattekompensation[[#This Row],[Återkrav av fördröjda skatteintäkter år 2021]]</f>
        <v>5714783.8816883173</v>
      </c>
    </row>
    <row r="193" spans="1:20" x14ac:dyDescent="0.25">
      <c r="A193" s="39">
        <v>607</v>
      </c>
      <c r="B193" s="13" t="s">
        <v>129</v>
      </c>
      <c r="C193" s="15">
        <v>4246</v>
      </c>
      <c r="D193" s="471">
        <v>-50330.485024862683</v>
      </c>
      <c r="E193" s="471">
        <v>-45278.620928716475</v>
      </c>
      <c r="F193" s="471">
        <v>-60396.582029835219</v>
      </c>
      <c r="G193" s="471">
        <v>-1677.6828341620894</v>
      </c>
      <c r="H193" s="471">
        <v>-103.9659796985444</v>
      </c>
      <c r="I193" s="471">
        <v>-1677.6828341620894</v>
      </c>
      <c r="J193" s="471">
        <v>-79.640531792207</v>
      </c>
      <c r="K193" s="471">
        <v>-159.281063584414</v>
      </c>
      <c r="L193" s="471">
        <v>7005.2020874806994</v>
      </c>
      <c r="M193" s="471">
        <v>-4870.1445692173766</v>
      </c>
      <c r="N193" s="471">
        <v>-3246.7630461449176</v>
      </c>
      <c r="O19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-160815.64675469534</v>
      </c>
      <c r="P193" s="449">
        <f>Skattekompensation[[#This Row],[Sammanlagt]]*-1</f>
        <v>160815.64675469534</v>
      </c>
      <c r="Q193" s="450">
        <v>2618832.7783505833</v>
      </c>
      <c r="R193" s="451">
        <v>2779648.4251052784</v>
      </c>
      <c r="S193" s="474">
        <v>-43625.833411871237</v>
      </c>
      <c r="T193" s="475">
        <f>Skattekompensation[[#This Row],[Skattekompensationen från åren 2010-2021 sammanlagt, €]]+Skattekompensation[[#This Row],[Återkrav av fördröjda skatteintäkter år 2021]]</f>
        <v>2736022.5916934069</v>
      </c>
    </row>
    <row r="194" spans="1:20" x14ac:dyDescent="0.25">
      <c r="A194" s="39">
        <v>608</v>
      </c>
      <c r="B194" s="13" t="s">
        <v>353</v>
      </c>
      <c r="C194" s="15">
        <v>2089</v>
      </c>
      <c r="D194" s="471">
        <v>-23765.276450338031</v>
      </c>
      <c r="E194" s="471">
        <v>-20726.727606993798</v>
      </c>
      <c r="F194" s="471">
        <v>-28518.331740405636</v>
      </c>
      <c r="G194" s="471">
        <v>-792.17588167793429</v>
      </c>
      <c r="H194" s="471">
        <v>-60.798613858345675</v>
      </c>
      <c r="I194" s="471">
        <v>-792.17588167793429</v>
      </c>
      <c r="J194" s="471">
        <v>0</v>
      </c>
      <c r="K194" s="471">
        <v>0</v>
      </c>
      <c r="L194" s="471">
        <v>3497.547907177413</v>
      </c>
      <c r="M194" s="471">
        <v>-2388.367225096305</v>
      </c>
      <c r="N194" s="471">
        <v>-1592.2448167308701</v>
      </c>
      <c r="O19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-75138.550309601444</v>
      </c>
      <c r="P194" s="449">
        <f>Skattekompensation[[#This Row],[Sammanlagt]]*-1</f>
        <v>75138.550309601444</v>
      </c>
      <c r="Q194" s="450">
        <v>1173345.5958361393</v>
      </c>
      <c r="R194" s="451">
        <v>1248484.1461457408</v>
      </c>
      <c r="S194" s="474">
        <v>-25861.322101631133</v>
      </c>
      <c r="T194" s="475">
        <f>Skattekompensation[[#This Row],[Skattekompensationen från åren 2010-2021 sammanlagt, €]]+Skattekompensation[[#This Row],[Återkrav av fördröjda skatteintäkter år 2021]]</f>
        <v>1222622.8240441096</v>
      </c>
    </row>
    <row r="195" spans="1:20" x14ac:dyDescent="0.25">
      <c r="A195" s="39">
        <v>609</v>
      </c>
      <c r="B195" s="13" t="s">
        <v>354</v>
      </c>
      <c r="C195" s="15">
        <v>83934</v>
      </c>
      <c r="D195" s="471">
        <v>-942878.30640010396</v>
      </c>
      <c r="E195" s="471">
        <v>-685671.67664571037</v>
      </c>
      <c r="F195" s="471">
        <v>-1131453.9676801248</v>
      </c>
      <c r="G195" s="471">
        <v>-31429.276880003465</v>
      </c>
      <c r="H195" s="471">
        <v>-4515.4364850083011</v>
      </c>
      <c r="I195" s="471">
        <v>-31429.276880003465</v>
      </c>
      <c r="J195" s="471">
        <v>-1660.5082336666712</v>
      </c>
      <c r="K195" s="471">
        <v>-3321.0164673333425</v>
      </c>
      <c r="L195" s="471">
        <v>79284.601136051715</v>
      </c>
      <c r="M195" s="471">
        <v>-37397.858715439565</v>
      </c>
      <c r="N195" s="471">
        <v>-24931.905810293043</v>
      </c>
      <c r="O19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-2815404.6290616356</v>
      </c>
      <c r="P195" s="449">
        <f>Skattekompensation[[#This Row],[Sammanlagt]]*-1</f>
        <v>2815404.6290616356</v>
      </c>
      <c r="Q195" s="450">
        <v>36752671.784513928</v>
      </c>
      <c r="R195" s="451">
        <v>39568076.41357556</v>
      </c>
      <c r="S195" s="474">
        <v>-1237786.6141398505</v>
      </c>
      <c r="T195" s="475">
        <f>Skattekompensation[[#This Row],[Skattekompensationen från åren 2010-2021 sammanlagt, €]]+Skattekompensation[[#This Row],[Återkrav av fördröjda skatteintäkter år 2021]]</f>
        <v>38330289.799435712</v>
      </c>
    </row>
    <row r="196" spans="1:20" x14ac:dyDescent="0.25">
      <c r="A196" s="452">
        <v>611</v>
      </c>
      <c r="B196" s="13" t="s">
        <v>355</v>
      </c>
      <c r="C196" s="15">
        <v>5035</v>
      </c>
      <c r="D196" s="471">
        <v>-54544.390927319189</v>
      </c>
      <c r="E196" s="471">
        <v>-28648.640382428446</v>
      </c>
      <c r="F196" s="471">
        <v>-65453.269112783026</v>
      </c>
      <c r="G196" s="471">
        <v>-1818.1463642439728</v>
      </c>
      <c r="H196" s="471">
        <v>-859.17164383570866</v>
      </c>
      <c r="I196" s="471">
        <v>-1818.1463642439728</v>
      </c>
      <c r="J196" s="471">
        <v>-896.57249761443541</v>
      </c>
      <c r="K196" s="471">
        <v>-1793.1449952288708</v>
      </c>
      <c r="L196" s="471">
        <v>6782.1977310328466</v>
      </c>
      <c r="M196" s="471">
        <v>-3934.6101435365472</v>
      </c>
      <c r="N196" s="471">
        <v>-2623.0734290243649</v>
      </c>
      <c r="O19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-155606.96812922566</v>
      </c>
      <c r="P196" s="449">
        <f>Skattekompensation[[#This Row],[Sammanlagt]]*-1</f>
        <v>155606.96812922566</v>
      </c>
      <c r="Q196" s="450">
        <v>1926545.9171281322</v>
      </c>
      <c r="R196" s="451">
        <v>2082152.8852573577</v>
      </c>
      <c r="S196" s="474">
        <v>-75257.163889434945</v>
      </c>
      <c r="T196" s="475">
        <f>Skattekompensation[[#This Row],[Skattekompensationen från åren 2010-2021 sammanlagt, €]]+Skattekompensation[[#This Row],[Återkrav av fördröjda skatteintäkter år 2021]]</f>
        <v>2006895.7213679228</v>
      </c>
    </row>
    <row r="197" spans="1:20" x14ac:dyDescent="0.25">
      <c r="A197" s="39">
        <v>614</v>
      </c>
      <c r="B197" s="13" t="s">
        <v>130</v>
      </c>
      <c r="C197" s="15">
        <v>3183</v>
      </c>
      <c r="D197" s="471">
        <v>-34544.504943266722</v>
      </c>
      <c r="E197" s="471">
        <v>-40532.679734979058</v>
      </c>
      <c r="F197" s="471">
        <v>-41453.405931920068</v>
      </c>
      <c r="G197" s="471">
        <v>-1151.4834981088909</v>
      </c>
      <c r="H197" s="471">
        <v>-52.829976369695324</v>
      </c>
      <c r="I197" s="471">
        <v>-1151.4834981088909</v>
      </c>
      <c r="J197" s="471">
        <v>-10.947381060520854</v>
      </c>
      <c r="K197" s="471">
        <v>-21.894762121041708</v>
      </c>
      <c r="L197" s="471">
        <v>5700.8265065643463</v>
      </c>
      <c r="M197" s="471">
        <v>-3756.4355055256419</v>
      </c>
      <c r="N197" s="471">
        <v>-2504.2903370170948</v>
      </c>
      <c r="O19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-119479.12906191329</v>
      </c>
      <c r="P197" s="449">
        <f>Skattekompensation[[#This Row],[Sammanlagt]]*-1</f>
        <v>119479.12906191329</v>
      </c>
      <c r="Q197" s="450">
        <v>2161475.4331894638</v>
      </c>
      <c r="R197" s="451">
        <v>2280954.5622513769</v>
      </c>
      <c r="S197" s="474">
        <v>-37847.618398481682</v>
      </c>
      <c r="T197" s="475">
        <f>Skattekompensation[[#This Row],[Skattekompensationen från åren 2010-2021 sammanlagt, €]]+Skattekompensation[[#This Row],[Återkrav av fördröjda skatteintäkter år 2021]]</f>
        <v>2243106.9438528954</v>
      </c>
    </row>
    <row r="198" spans="1:20" x14ac:dyDescent="0.25">
      <c r="A198" s="39">
        <v>615</v>
      </c>
      <c r="B198" s="13" t="s">
        <v>131</v>
      </c>
      <c r="C198" s="15">
        <v>7873</v>
      </c>
      <c r="D198" s="471">
        <v>-88528.810988957572</v>
      </c>
      <c r="E198" s="471">
        <v>-80269.738142566435</v>
      </c>
      <c r="F198" s="471">
        <v>-106234.57318674908</v>
      </c>
      <c r="G198" s="471">
        <v>-2950.9603662985855</v>
      </c>
      <c r="H198" s="471">
        <v>-129.75314632086801</v>
      </c>
      <c r="I198" s="471">
        <v>-2950.9603662985855</v>
      </c>
      <c r="J198" s="471">
        <v>-81.450291541562876</v>
      </c>
      <c r="K198" s="471">
        <v>-162.90058308312575</v>
      </c>
      <c r="L198" s="471">
        <v>12795.2081250349</v>
      </c>
      <c r="M198" s="471">
        <v>-5674.1718371589741</v>
      </c>
      <c r="N198" s="471">
        <v>-3782.7812247726492</v>
      </c>
      <c r="O19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-277970.89200871246</v>
      </c>
      <c r="P198" s="449">
        <f>Skattekompensation[[#This Row],[Sammanlagt]]*-1</f>
        <v>277970.89200871246</v>
      </c>
      <c r="Q198" s="450">
        <v>4402845.0985514205</v>
      </c>
      <c r="R198" s="451">
        <v>4680815.990560133</v>
      </c>
      <c r="S198" s="474">
        <v>-85445.817900352718</v>
      </c>
      <c r="T198" s="475">
        <f>Skattekompensation[[#This Row],[Skattekompensationen från åren 2010-2021 sammanlagt, €]]+Skattekompensation[[#This Row],[Återkrav av fördröjda skatteintäkter år 2021]]</f>
        <v>4595370.1726597799</v>
      </c>
    </row>
    <row r="199" spans="1:20" x14ac:dyDescent="0.25">
      <c r="A199" s="39">
        <v>616</v>
      </c>
      <c r="B199" s="13" t="s">
        <v>132</v>
      </c>
      <c r="C199" s="15">
        <v>1860</v>
      </c>
      <c r="D199" s="471">
        <v>-24015.446205695796</v>
      </c>
      <c r="E199" s="471">
        <v>-16613.45549210687</v>
      </c>
      <c r="F199" s="471">
        <v>-28818.535446834954</v>
      </c>
      <c r="G199" s="471">
        <v>-800.51487352319316</v>
      </c>
      <c r="H199" s="471">
        <v>-172.84567135244137</v>
      </c>
      <c r="I199" s="471">
        <v>-800.51487352319316</v>
      </c>
      <c r="J199" s="471">
        <v>-229.0561224961854</v>
      </c>
      <c r="K199" s="471">
        <v>-458.11224499237079</v>
      </c>
      <c r="L199" s="471">
        <v>2595.5352662065638</v>
      </c>
      <c r="M199" s="471">
        <v>-2558.1166329603875</v>
      </c>
      <c r="N199" s="471">
        <v>-1705.4110886402582</v>
      </c>
      <c r="O19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-73576.473385919075</v>
      </c>
      <c r="P199" s="449">
        <f>Skattekompensation[[#This Row],[Sammanlagt]]*-1</f>
        <v>73576.473385919075</v>
      </c>
      <c r="Q199" s="450">
        <v>1026290.3222920195</v>
      </c>
      <c r="R199" s="451">
        <v>1099866.7956779385</v>
      </c>
      <c r="S199" s="474">
        <v>-25946.108292973051</v>
      </c>
      <c r="T199" s="475">
        <f>Skattekompensation[[#This Row],[Skattekompensationen från åren 2010-2021 sammanlagt, €]]+Skattekompensation[[#This Row],[Återkrav av fördröjda skatteintäkter år 2021]]</f>
        <v>1073920.6873849654</v>
      </c>
    </row>
    <row r="200" spans="1:20" x14ac:dyDescent="0.25">
      <c r="A200" s="39">
        <v>619</v>
      </c>
      <c r="B200" s="13" t="s">
        <v>133</v>
      </c>
      <c r="C200" s="15">
        <v>2828</v>
      </c>
      <c r="D200" s="471">
        <v>-34612.708647589665</v>
      </c>
      <c r="E200" s="471">
        <v>-33646.723379052259</v>
      </c>
      <c r="F200" s="471">
        <v>-41535.250377107601</v>
      </c>
      <c r="G200" s="471">
        <v>-1153.7569549196555</v>
      </c>
      <c r="H200" s="471">
        <v>-42.81299517422449</v>
      </c>
      <c r="I200" s="471">
        <v>-1153.7569549196555</v>
      </c>
      <c r="J200" s="471">
        <v>-15.089966771725388</v>
      </c>
      <c r="K200" s="471">
        <v>-30.179933543450776</v>
      </c>
      <c r="L200" s="471">
        <v>2938.7043207005217</v>
      </c>
      <c r="M200" s="471">
        <v>-5276.1947360689437</v>
      </c>
      <c r="N200" s="471">
        <v>-3517.4631573792958</v>
      </c>
      <c r="O20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-118045.23278182595</v>
      </c>
      <c r="P200" s="449">
        <f>Skattekompensation[[#This Row],[Sammanlagt]]*-1</f>
        <v>118045.23278182595</v>
      </c>
      <c r="Q200" s="450">
        <v>1850163.2952759103</v>
      </c>
      <c r="R200" s="451">
        <v>1968208.5280577363</v>
      </c>
      <c r="S200" s="474">
        <v>-33747.266809766697</v>
      </c>
      <c r="T200" s="475">
        <f>Skattekompensation[[#This Row],[Skattekompensationen från åren 2010-2021 sammanlagt, €]]+Skattekompensation[[#This Row],[Återkrav av fördröjda skatteintäkter år 2021]]</f>
        <v>1934461.2612479697</v>
      </c>
    </row>
    <row r="201" spans="1:20" x14ac:dyDescent="0.25">
      <c r="A201" s="39">
        <v>620</v>
      </c>
      <c r="B201" s="13" t="s">
        <v>134</v>
      </c>
      <c r="C201" s="15">
        <v>2528</v>
      </c>
      <c r="D201" s="471">
        <v>-27979.540377489138</v>
      </c>
      <c r="E201" s="471">
        <v>-30638.61667092186</v>
      </c>
      <c r="F201" s="471">
        <v>-33575.448452986966</v>
      </c>
      <c r="G201" s="471">
        <v>-932.65134591630465</v>
      </c>
      <c r="H201" s="471">
        <v>-19.008808079220472</v>
      </c>
      <c r="I201" s="471">
        <v>-932.65134591630465</v>
      </c>
      <c r="J201" s="471">
        <v>-148.31887876316219</v>
      </c>
      <c r="K201" s="471">
        <v>-296.63775752632438</v>
      </c>
      <c r="L201" s="471">
        <v>3435.4665151184736</v>
      </c>
      <c r="M201" s="471">
        <v>-2216.7389739305513</v>
      </c>
      <c r="N201" s="471">
        <v>-1477.8259826203673</v>
      </c>
      <c r="O20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-94781.972079031737</v>
      </c>
      <c r="P201" s="449">
        <f>Skattekompensation[[#This Row],[Sammanlagt]]*-1</f>
        <v>94781.972079031737</v>
      </c>
      <c r="Q201" s="450">
        <v>1613487.6710627726</v>
      </c>
      <c r="R201" s="451">
        <v>1708269.6431418043</v>
      </c>
      <c r="S201" s="474">
        <v>-30796.68887712857</v>
      </c>
      <c r="T201" s="475">
        <f>Skattekompensation[[#This Row],[Skattekompensationen från åren 2010-2021 sammanlagt, €]]+Skattekompensation[[#This Row],[Återkrav av fördröjda skatteintäkter år 2021]]</f>
        <v>1677472.9542646757</v>
      </c>
    </row>
    <row r="202" spans="1:20" x14ac:dyDescent="0.25">
      <c r="A202" s="39">
        <v>623</v>
      </c>
      <c r="B202" s="13" t="s">
        <v>135</v>
      </c>
      <c r="C202" s="15">
        <v>2151</v>
      </c>
      <c r="D202" s="471">
        <v>-22845.108232107079</v>
      </c>
      <c r="E202" s="471">
        <v>-22130.07558898794</v>
      </c>
      <c r="F202" s="471">
        <v>-27414.129878528493</v>
      </c>
      <c r="G202" s="471">
        <v>-761.50360773690261</v>
      </c>
      <c r="H202" s="471">
        <v>-87.692263919444429</v>
      </c>
      <c r="I202" s="471">
        <v>-761.50360773690261</v>
      </c>
      <c r="J202" s="471">
        <v>0</v>
      </c>
      <c r="K202" s="471">
        <v>0</v>
      </c>
      <c r="L202" s="471">
        <v>2443.2748216398272</v>
      </c>
      <c r="M202" s="471">
        <v>-3266.0114538172643</v>
      </c>
      <c r="N202" s="471">
        <v>-2177.3409692115092</v>
      </c>
      <c r="O20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-77000.090780405691</v>
      </c>
      <c r="P202" s="449">
        <f>Skattekompensation[[#This Row],[Sammanlagt]]*-1</f>
        <v>77000.090780405691</v>
      </c>
      <c r="Q202" s="450">
        <v>1364468.4387643423</v>
      </c>
      <c r="R202" s="451">
        <v>1441468.5295447481</v>
      </c>
      <c r="S202" s="474">
        <v>-32935.6496718169</v>
      </c>
      <c r="T202" s="475">
        <f>Skattekompensation[[#This Row],[Skattekompensationen från åren 2010-2021 sammanlagt, €]]+Skattekompensation[[#This Row],[Återkrav av fördröjda skatteintäkter år 2021]]</f>
        <v>1408532.8798729312</v>
      </c>
    </row>
    <row r="203" spans="1:20" x14ac:dyDescent="0.25">
      <c r="A203" s="39">
        <v>624</v>
      </c>
      <c r="B203" s="13" t="s">
        <v>356</v>
      </c>
      <c r="C203" s="15">
        <v>5140</v>
      </c>
      <c r="D203" s="471">
        <v>-48561.843033496159</v>
      </c>
      <c r="E203" s="471">
        <v>-36641.287546944892</v>
      </c>
      <c r="F203" s="471">
        <v>-58274.21164019539</v>
      </c>
      <c r="G203" s="471">
        <v>-1618.7281011165385</v>
      </c>
      <c r="H203" s="471">
        <v>-442.04599272174318</v>
      </c>
      <c r="I203" s="471">
        <v>-1618.7281011165385</v>
      </c>
      <c r="J203" s="471">
        <v>-141.30189617670257</v>
      </c>
      <c r="K203" s="471">
        <v>-282.60379235340514</v>
      </c>
      <c r="L203" s="471">
        <v>4987.5013165919554</v>
      </c>
      <c r="M203" s="471">
        <v>-3808.5753068874797</v>
      </c>
      <c r="N203" s="471">
        <v>-2539.0502045916533</v>
      </c>
      <c r="O20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-148940.87429900857</v>
      </c>
      <c r="P203" s="449">
        <f>Skattekompensation[[#This Row],[Sammanlagt]]*-1</f>
        <v>148940.87429900857</v>
      </c>
      <c r="Q203" s="450">
        <v>1906716.5439417197</v>
      </c>
      <c r="R203" s="451">
        <v>2055657.4182407283</v>
      </c>
      <c r="S203" s="474">
        <v>-82988.566812754405</v>
      </c>
      <c r="T203" s="475">
        <f>Skattekompensation[[#This Row],[Skattekompensationen från åren 2010-2021 sammanlagt, €]]+Skattekompensation[[#This Row],[Återkrav av fördröjda skatteintäkter år 2021]]</f>
        <v>1972668.8514279739</v>
      </c>
    </row>
    <row r="204" spans="1:20" x14ac:dyDescent="0.25">
      <c r="A204" s="39">
        <v>625</v>
      </c>
      <c r="B204" s="13" t="s">
        <v>136</v>
      </c>
      <c r="C204" s="15">
        <v>3077</v>
      </c>
      <c r="D204" s="471">
        <v>-32984.412336509711</v>
      </c>
      <c r="E204" s="471">
        <v>-26370.533739436221</v>
      </c>
      <c r="F204" s="471">
        <v>-39581.294803811652</v>
      </c>
      <c r="G204" s="471">
        <v>-1099.4804112169904</v>
      </c>
      <c r="H204" s="471">
        <v>-52.837989545294064</v>
      </c>
      <c r="I204" s="471">
        <v>-1099.4804112169904</v>
      </c>
      <c r="J204" s="471">
        <v>-19.45460889389383</v>
      </c>
      <c r="K204" s="471">
        <v>-38.909217787787661</v>
      </c>
      <c r="L204" s="471">
        <v>4585.027318700013</v>
      </c>
      <c r="M204" s="471">
        <v>-2583.1574679881469</v>
      </c>
      <c r="N204" s="471">
        <v>-1722.1049786587648</v>
      </c>
      <c r="O20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-100966.63864636546</v>
      </c>
      <c r="P204" s="449">
        <f>Skattekompensation[[#This Row],[Sammanlagt]]*-1</f>
        <v>100966.63864636546</v>
      </c>
      <c r="Q204" s="450">
        <v>1507717.1505763216</v>
      </c>
      <c r="R204" s="451">
        <v>1608683.789222687</v>
      </c>
      <c r="S204" s="474">
        <v>-43597.229100826211</v>
      </c>
      <c r="T204" s="475">
        <f>Skattekompensation[[#This Row],[Skattekompensationen från åren 2010-2021 sammanlagt, €]]+Skattekompensation[[#This Row],[Återkrav av fördröjda skatteintäkter år 2021]]</f>
        <v>1565086.5601218608</v>
      </c>
    </row>
    <row r="205" spans="1:20" x14ac:dyDescent="0.25">
      <c r="A205" s="39">
        <v>626</v>
      </c>
      <c r="B205" s="13" t="s">
        <v>137</v>
      </c>
      <c r="C205" s="15">
        <v>5131</v>
      </c>
      <c r="D205" s="471">
        <v>-49085.454149361249</v>
      </c>
      <c r="E205" s="471">
        <v>-50953.773632093122</v>
      </c>
      <c r="F205" s="471">
        <v>-58902.544979233498</v>
      </c>
      <c r="G205" s="471">
        <v>-1636.1818049787082</v>
      </c>
      <c r="H205" s="471">
        <v>-126.27162108505681</v>
      </c>
      <c r="I205" s="471">
        <v>-1636.1818049787082</v>
      </c>
      <c r="J205" s="471">
        <v>0</v>
      </c>
      <c r="K205" s="471">
        <v>0</v>
      </c>
      <c r="L205" s="471">
        <v>7571.3754984225106</v>
      </c>
      <c r="M205" s="471">
        <v>-5549.0137307260047</v>
      </c>
      <c r="N205" s="471">
        <v>-3699.34248715067</v>
      </c>
      <c r="O20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-164017.38871118447</v>
      </c>
      <c r="P205" s="449">
        <f>Skattekompensation[[#This Row],[Sammanlagt]]*-1</f>
        <v>164017.38871118447</v>
      </c>
      <c r="Q205" s="450">
        <v>2742189.0709014148</v>
      </c>
      <c r="R205" s="451">
        <v>2906206.4596125991</v>
      </c>
      <c r="S205" s="474">
        <v>-74453.626511294235</v>
      </c>
      <c r="T205" s="475">
        <f>Skattekompensation[[#This Row],[Skattekompensationen från åren 2010-2021 sammanlagt, €]]+Skattekompensation[[#This Row],[Återkrav av fördröjda skatteintäkter år 2021]]</f>
        <v>2831752.8331013047</v>
      </c>
    </row>
    <row r="206" spans="1:20" x14ac:dyDescent="0.25">
      <c r="A206" s="39">
        <v>630</v>
      </c>
      <c r="B206" s="13" t="s">
        <v>138</v>
      </c>
      <c r="C206" s="15">
        <v>1578</v>
      </c>
      <c r="D206" s="471">
        <v>-19167.881346868882</v>
      </c>
      <c r="E206" s="471">
        <v>-12458.103541140083</v>
      </c>
      <c r="F206" s="471">
        <v>-23001.457616242657</v>
      </c>
      <c r="G206" s="471">
        <v>-638.92937822896272</v>
      </c>
      <c r="H206" s="471">
        <v>-51.18414378608599</v>
      </c>
      <c r="I206" s="471">
        <v>-638.92937822896272</v>
      </c>
      <c r="J206" s="471">
        <v>0</v>
      </c>
      <c r="K206" s="471">
        <v>0</v>
      </c>
      <c r="L206" s="471">
        <v>2216.0502632273233</v>
      </c>
      <c r="M206" s="471">
        <v>-1399.5944731404013</v>
      </c>
      <c r="N206" s="471">
        <v>-933.06298209360079</v>
      </c>
      <c r="O20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-56073.092596502313</v>
      </c>
      <c r="P206" s="449">
        <f>Skattekompensation[[#This Row],[Sammanlagt]]*-1</f>
        <v>56073.092596502313</v>
      </c>
      <c r="Q206" s="450">
        <v>806134.57621738268</v>
      </c>
      <c r="R206" s="451">
        <v>862207.66881388496</v>
      </c>
      <c r="S206" s="474">
        <v>-17744.273971046707</v>
      </c>
      <c r="T206" s="475">
        <f>Skattekompensation[[#This Row],[Skattekompensationen från åren 2010-2021 sammanlagt, €]]+Skattekompensation[[#This Row],[Återkrav av fördröjda skatteintäkter år 2021]]</f>
        <v>844463.39484283829</v>
      </c>
    </row>
    <row r="207" spans="1:20" x14ac:dyDescent="0.25">
      <c r="A207" s="39">
        <v>631</v>
      </c>
      <c r="B207" s="13" t="s">
        <v>139</v>
      </c>
      <c r="C207" s="15">
        <v>2004</v>
      </c>
      <c r="D207" s="471">
        <v>-22845.466256801687</v>
      </c>
      <c r="E207" s="471">
        <v>-15642.469729663222</v>
      </c>
      <c r="F207" s="471">
        <v>-27414.559508162023</v>
      </c>
      <c r="G207" s="471">
        <v>-761.51554189338958</v>
      </c>
      <c r="H207" s="471">
        <v>-113.50129023918684</v>
      </c>
      <c r="I207" s="471">
        <v>-761.51554189338958</v>
      </c>
      <c r="J207" s="471">
        <v>0</v>
      </c>
      <c r="K207" s="471">
        <v>0</v>
      </c>
      <c r="L207" s="471">
        <v>2441.1647206575021</v>
      </c>
      <c r="M207" s="471">
        <v>-1855.1460580748351</v>
      </c>
      <c r="N207" s="471">
        <v>-1236.7640387165566</v>
      </c>
      <c r="O20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-68189.773244786789</v>
      </c>
      <c r="P207" s="449">
        <f>Skattekompensation[[#This Row],[Sammanlagt]]*-1</f>
        <v>68189.773244786789</v>
      </c>
      <c r="Q207" s="450">
        <v>924468.12109585793</v>
      </c>
      <c r="R207" s="451">
        <v>992657.89434064471</v>
      </c>
      <c r="S207" s="474">
        <v>-31392.266559821932</v>
      </c>
      <c r="T207" s="475">
        <f>Skattekompensation[[#This Row],[Skattekompensationen från åren 2010-2021 sammanlagt, €]]+Skattekompensation[[#This Row],[Återkrav av fördröjda skatteintäkter år 2021]]</f>
        <v>961265.6277808228</v>
      </c>
    </row>
    <row r="208" spans="1:20" x14ac:dyDescent="0.25">
      <c r="A208" s="39">
        <v>635</v>
      </c>
      <c r="B208" s="13" t="s">
        <v>140</v>
      </c>
      <c r="C208" s="15">
        <v>6435</v>
      </c>
      <c r="D208" s="471">
        <v>-80250.743012564621</v>
      </c>
      <c r="E208" s="471">
        <v>-60718.725843283646</v>
      </c>
      <c r="F208" s="471">
        <v>-96300.891615077533</v>
      </c>
      <c r="G208" s="471">
        <v>-2675.0247670854874</v>
      </c>
      <c r="H208" s="471">
        <v>-336.68156548907666</v>
      </c>
      <c r="I208" s="471">
        <v>-2675.0247670854874</v>
      </c>
      <c r="J208" s="471">
        <v>-139.19482756600058</v>
      </c>
      <c r="K208" s="471">
        <v>-278.38965513200117</v>
      </c>
      <c r="L208" s="471">
        <v>8247.6073342845521</v>
      </c>
      <c r="M208" s="471">
        <v>-7394.4022469320707</v>
      </c>
      <c r="N208" s="471">
        <v>-4929.6014979547144</v>
      </c>
      <c r="O20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-247451.07246388606</v>
      </c>
      <c r="P208" s="449">
        <f>Skattekompensation[[#This Row],[Sammanlagt]]*-1</f>
        <v>247451.07246388606</v>
      </c>
      <c r="Q208" s="450">
        <v>3399208.2139116293</v>
      </c>
      <c r="R208" s="451">
        <v>3646659.2863755152</v>
      </c>
      <c r="S208" s="474">
        <v>-89519.825707981421</v>
      </c>
      <c r="T208" s="475">
        <f>Skattekompensation[[#This Row],[Skattekompensationen från åren 2010-2021 sammanlagt, €]]+Skattekompensation[[#This Row],[Återkrav av fördröjda skatteintäkter år 2021]]</f>
        <v>3557139.4606675338</v>
      </c>
    </row>
    <row r="209" spans="1:20" x14ac:dyDescent="0.25">
      <c r="A209" s="39">
        <v>636</v>
      </c>
      <c r="B209" s="13" t="s">
        <v>141</v>
      </c>
      <c r="C209" s="15">
        <v>8276</v>
      </c>
      <c r="D209" s="471">
        <v>-109689.6815514521</v>
      </c>
      <c r="E209" s="471">
        <v>-72263.020780593011</v>
      </c>
      <c r="F209" s="471">
        <v>-131627.61786174253</v>
      </c>
      <c r="G209" s="471">
        <v>-3656.3227183817366</v>
      </c>
      <c r="H209" s="471">
        <v>-358.86756187440778</v>
      </c>
      <c r="I209" s="471">
        <v>-3656.3227183817366</v>
      </c>
      <c r="J209" s="471">
        <v>-342.57752801457497</v>
      </c>
      <c r="K209" s="471">
        <v>-685.15505602914993</v>
      </c>
      <c r="L209" s="471">
        <v>11579.456785376209</v>
      </c>
      <c r="M209" s="471">
        <v>-9824.9636572172349</v>
      </c>
      <c r="N209" s="471">
        <v>-6549.9757714781563</v>
      </c>
      <c r="O20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-327075.04841978848</v>
      </c>
      <c r="P209" s="449">
        <f>Skattekompensation[[#This Row],[Sammanlagt]]*-1</f>
        <v>327075.04841978848</v>
      </c>
      <c r="Q209" s="450">
        <v>4337676.3960822877</v>
      </c>
      <c r="R209" s="451">
        <v>4664751.4445020761</v>
      </c>
      <c r="S209" s="474">
        <v>-106916.27045923512</v>
      </c>
      <c r="T209" s="475">
        <f>Skattekompensation[[#This Row],[Skattekompensationen från åren 2010-2021 sammanlagt, €]]+Skattekompensation[[#This Row],[Återkrav av fördröjda skatteintäkter år 2021]]</f>
        <v>4557835.1740428414</v>
      </c>
    </row>
    <row r="210" spans="1:20" x14ac:dyDescent="0.25">
      <c r="A210" s="39">
        <v>638</v>
      </c>
      <c r="B210" s="13" t="s">
        <v>357</v>
      </c>
      <c r="C210" s="15">
        <v>50380</v>
      </c>
      <c r="D210" s="471">
        <v>-523067.27635398018</v>
      </c>
      <c r="E210" s="471">
        <v>-310802.87044389505</v>
      </c>
      <c r="F210" s="471">
        <v>-627680.73162477615</v>
      </c>
      <c r="G210" s="471">
        <v>-17435.575878466007</v>
      </c>
      <c r="H210" s="471">
        <v>-7904.8306897832699</v>
      </c>
      <c r="I210" s="471">
        <v>-17435.575878466007</v>
      </c>
      <c r="J210" s="471">
        <v>-6344.1319228913208</v>
      </c>
      <c r="K210" s="471">
        <v>-12688.263845782642</v>
      </c>
      <c r="L210" s="471">
        <v>47648.967687512792</v>
      </c>
      <c r="M210" s="471">
        <v>-23504.972172385846</v>
      </c>
      <c r="N210" s="471">
        <v>-15669.981448257229</v>
      </c>
      <c r="O21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-1514885.2425711711</v>
      </c>
      <c r="P210" s="449">
        <f>Skattekompensation[[#This Row],[Sammanlagt]]*-1</f>
        <v>1514885.2425711711</v>
      </c>
      <c r="Q210" s="450">
        <v>18898221.791559722</v>
      </c>
      <c r="R210" s="451">
        <v>20413107.034130894</v>
      </c>
      <c r="S210" s="474">
        <v>-925767.75860478869</v>
      </c>
      <c r="T210" s="475">
        <f>Skattekompensation[[#This Row],[Skattekompensationen från åren 2010-2021 sammanlagt, €]]+Skattekompensation[[#This Row],[Återkrav av fördröjda skatteintäkter år 2021]]</f>
        <v>19487339.275526106</v>
      </c>
    </row>
    <row r="211" spans="1:20" x14ac:dyDescent="0.25">
      <c r="A211" s="39">
        <v>678</v>
      </c>
      <c r="B211" s="13" t="s">
        <v>358</v>
      </c>
      <c r="C211" s="15">
        <v>24679</v>
      </c>
      <c r="D211" s="471">
        <v>-216311.09147010843</v>
      </c>
      <c r="E211" s="471">
        <v>-172280.31169177443</v>
      </c>
      <c r="F211" s="471">
        <v>-259573.3097641301</v>
      </c>
      <c r="G211" s="471">
        <v>-7210.369715670281</v>
      </c>
      <c r="H211" s="471">
        <v>-688.42261015643578</v>
      </c>
      <c r="I211" s="471">
        <v>-7210.369715670281</v>
      </c>
      <c r="J211" s="471">
        <v>-95.212854434415092</v>
      </c>
      <c r="K211" s="471">
        <v>-190.42570886883018</v>
      </c>
      <c r="L211" s="471">
        <v>23342.49235621472</v>
      </c>
      <c r="M211" s="471">
        <v>-11226.18846386214</v>
      </c>
      <c r="N211" s="471">
        <v>-7484.1256425747588</v>
      </c>
      <c r="O21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-658927.33528103528</v>
      </c>
      <c r="P211" s="449">
        <f>Skattekompensation[[#This Row],[Sammanlagt]]*-1</f>
        <v>658927.33528103528</v>
      </c>
      <c r="Q211" s="450">
        <v>9614310.2963311244</v>
      </c>
      <c r="R211" s="451">
        <v>10273237.631612159</v>
      </c>
      <c r="S211" s="474">
        <v>-367812.87660482409</v>
      </c>
      <c r="T211" s="475">
        <f>Skattekompensation[[#This Row],[Skattekompensationen från åren 2010-2021 sammanlagt, €]]+Skattekompensation[[#This Row],[Återkrav av fördröjda skatteintäkter år 2021]]</f>
        <v>9905424.7550073359</v>
      </c>
    </row>
    <row r="212" spans="1:20" x14ac:dyDescent="0.25">
      <c r="A212" s="39">
        <v>680</v>
      </c>
      <c r="B212" s="13" t="s">
        <v>359</v>
      </c>
      <c r="C212" s="15">
        <v>24056</v>
      </c>
      <c r="D212" s="471">
        <v>-267921.51477819687</v>
      </c>
      <c r="E212" s="471">
        <v>-165766.75163507884</v>
      </c>
      <c r="F212" s="471">
        <v>-321505.81773383624</v>
      </c>
      <c r="G212" s="471">
        <v>-8930.7171592732302</v>
      </c>
      <c r="H212" s="471">
        <v>-2402.5069922195567</v>
      </c>
      <c r="I212" s="471">
        <v>-8930.7171592732302</v>
      </c>
      <c r="J212" s="471">
        <v>-1258.8599993955129</v>
      </c>
      <c r="K212" s="471">
        <v>-2517.7199987910258</v>
      </c>
      <c r="L212" s="471">
        <v>21706.275631341105</v>
      </c>
      <c r="M212" s="471">
        <v>-9378.1926726269139</v>
      </c>
      <c r="N212" s="471">
        <v>-6252.1284484179423</v>
      </c>
      <c r="O21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-773158.65094576834</v>
      </c>
      <c r="P212" s="449">
        <f>Skattekompensation[[#This Row],[Sammanlagt]]*-1</f>
        <v>773158.65094576834</v>
      </c>
      <c r="Q212" s="450">
        <v>9154130.286375843</v>
      </c>
      <c r="R212" s="451">
        <v>9927288.9373216107</v>
      </c>
      <c r="S212" s="474">
        <v>-384908.55666781857</v>
      </c>
      <c r="T212" s="475">
        <f>Skattekompensation[[#This Row],[Skattekompensationen från åren 2010-2021 sammanlagt, €]]+Skattekompensation[[#This Row],[Återkrav av fördröjda skatteintäkter år 2021]]</f>
        <v>9542380.380653793</v>
      </c>
    </row>
    <row r="213" spans="1:20" x14ac:dyDescent="0.25">
      <c r="A213" s="39">
        <v>681</v>
      </c>
      <c r="B213" s="13" t="s">
        <v>142</v>
      </c>
      <c r="C213" s="15">
        <v>3431</v>
      </c>
      <c r="D213" s="471">
        <v>-43031.077551182367</v>
      </c>
      <c r="E213" s="471">
        <v>-40255.75935024178</v>
      </c>
      <c r="F213" s="471">
        <v>-51637.293061418837</v>
      </c>
      <c r="G213" s="471">
        <v>-1434.3692517060788</v>
      </c>
      <c r="H213" s="471">
        <v>-79.513707838352815</v>
      </c>
      <c r="I213" s="471">
        <v>-1434.3692517060788</v>
      </c>
      <c r="J213" s="471">
        <v>-2.1712182405360272</v>
      </c>
      <c r="K213" s="471">
        <v>-4.3424364810720544</v>
      </c>
      <c r="L213" s="471">
        <v>5640.5220416484181</v>
      </c>
      <c r="M213" s="471">
        <v>-5037.4866497343028</v>
      </c>
      <c r="N213" s="471">
        <v>-3358.3244331562018</v>
      </c>
      <c r="O21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-140634.18487005719</v>
      </c>
      <c r="P213" s="449">
        <f>Skattekompensation[[#This Row],[Sammanlagt]]*-1</f>
        <v>140634.18487005719</v>
      </c>
      <c r="Q213" s="450">
        <v>2188874.5053348476</v>
      </c>
      <c r="R213" s="451">
        <v>2329508.6902049049</v>
      </c>
      <c r="S213" s="474">
        <v>-43898.301398472249</v>
      </c>
      <c r="T213" s="475">
        <f>Skattekompensation[[#This Row],[Skattekompensationen från åren 2010-2021 sammanlagt, €]]+Skattekompensation[[#This Row],[Återkrav av fördröjda skatteintäkter år 2021]]</f>
        <v>2285610.3888064325</v>
      </c>
    </row>
    <row r="214" spans="1:20" x14ac:dyDescent="0.25">
      <c r="A214" s="39">
        <v>683</v>
      </c>
      <c r="B214" s="13" t="s">
        <v>143</v>
      </c>
      <c r="C214" s="15">
        <v>3783</v>
      </c>
      <c r="D214" s="471">
        <v>-41677.520440127693</v>
      </c>
      <c r="E214" s="471">
        <v>-36383.616791049426</v>
      </c>
      <c r="F214" s="471">
        <v>-50013.024528153233</v>
      </c>
      <c r="G214" s="471">
        <v>-1389.2506813375899</v>
      </c>
      <c r="H214" s="471">
        <v>-56.778026028040991</v>
      </c>
      <c r="I214" s="471">
        <v>-1389.2506813375899</v>
      </c>
      <c r="J214" s="471">
        <v>-20.466199210507209</v>
      </c>
      <c r="K214" s="471">
        <v>-40.932398421014419</v>
      </c>
      <c r="L214" s="471">
        <v>5183.6296500017706</v>
      </c>
      <c r="M214" s="471">
        <v>-4316.7083828375817</v>
      </c>
      <c r="N214" s="471">
        <v>-2877.8055885583876</v>
      </c>
      <c r="O21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-132981.72406705932</v>
      </c>
      <c r="P214" s="449">
        <f>Skattekompensation[[#This Row],[Sammanlagt]]*-1</f>
        <v>132981.72406705932</v>
      </c>
      <c r="Q214" s="450">
        <v>2150546.647203913</v>
      </c>
      <c r="R214" s="451">
        <v>2283528.3712709723</v>
      </c>
      <c r="S214" s="474">
        <v>-37865.729804245137</v>
      </c>
      <c r="T214" s="475">
        <f>Skattekompensation[[#This Row],[Skattekompensationen från åren 2010-2021 sammanlagt, €]]+Skattekompensation[[#This Row],[Återkrav av fördröjda skatteintäkter år 2021]]</f>
        <v>2245662.641466727</v>
      </c>
    </row>
    <row r="215" spans="1:20" x14ac:dyDescent="0.25">
      <c r="A215" s="39">
        <v>684</v>
      </c>
      <c r="B215" s="13" t="s">
        <v>360</v>
      </c>
      <c r="C215" s="15">
        <v>39205</v>
      </c>
      <c r="D215" s="471">
        <v>-453320.44084419019</v>
      </c>
      <c r="E215" s="471">
        <v>-307384.34911848739</v>
      </c>
      <c r="F215" s="471">
        <v>-543984.52901302825</v>
      </c>
      <c r="G215" s="471">
        <v>-15110.681361473007</v>
      </c>
      <c r="H215" s="471">
        <v>-2027.8540065805348</v>
      </c>
      <c r="I215" s="471">
        <v>-15110.681361473007</v>
      </c>
      <c r="J215" s="471">
        <v>-1279.6814888635622</v>
      </c>
      <c r="K215" s="471">
        <v>-2559.3629777271244</v>
      </c>
      <c r="L215" s="471">
        <v>37034.049166952122</v>
      </c>
      <c r="M215" s="471">
        <v>-17312.678542742407</v>
      </c>
      <c r="N215" s="471">
        <v>-11541.785695161605</v>
      </c>
      <c r="O21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-1332597.995242775</v>
      </c>
      <c r="P215" s="449">
        <f>Skattekompensation[[#This Row],[Sammanlagt]]*-1</f>
        <v>1332597.995242775</v>
      </c>
      <c r="Q215" s="450">
        <v>19437105.925138686</v>
      </c>
      <c r="R215" s="451">
        <v>20769703.92038146</v>
      </c>
      <c r="S215" s="474">
        <v>-690070.88085427484</v>
      </c>
      <c r="T215" s="475">
        <f>Skattekompensation[[#This Row],[Skattekompensationen från åren 2010-2021 sammanlagt, €]]+Skattekompensation[[#This Row],[Återkrav av fördröjda skatteintäkter år 2021]]</f>
        <v>20079633.039527185</v>
      </c>
    </row>
    <row r="216" spans="1:20" x14ac:dyDescent="0.25">
      <c r="A216" s="39">
        <v>686</v>
      </c>
      <c r="B216" s="13" t="s">
        <v>144</v>
      </c>
      <c r="C216" s="15">
        <v>3121</v>
      </c>
      <c r="D216" s="471">
        <v>-34918.148465177634</v>
      </c>
      <c r="E216" s="471">
        <v>-34791.881682663719</v>
      </c>
      <c r="F216" s="471">
        <v>-41901.778158213157</v>
      </c>
      <c r="G216" s="471">
        <v>-1163.9382821725878</v>
      </c>
      <c r="H216" s="471">
        <v>-91.088049199743125</v>
      </c>
      <c r="I216" s="471">
        <v>-1163.9382821725878</v>
      </c>
      <c r="J216" s="471">
        <v>-21.712182405360274</v>
      </c>
      <c r="K216" s="471">
        <v>-43.424364810720547</v>
      </c>
      <c r="L216" s="471">
        <v>4082.4901110672754</v>
      </c>
      <c r="M216" s="471">
        <v>-3818.5979812823239</v>
      </c>
      <c r="N216" s="471">
        <v>-2545.7319875215494</v>
      </c>
      <c r="O21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-116377.74932455209</v>
      </c>
      <c r="P216" s="449">
        <f>Skattekompensation[[#This Row],[Sammanlagt]]*-1</f>
        <v>116377.74932455209</v>
      </c>
      <c r="Q216" s="450">
        <v>1848406.0019088252</v>
      </c>
      <c r="R216" s="451">
        <v>1964783.7512333773</v>
      </c>
      <c r="S216" s="474">
        <v>-40175.590004164624</v>
      </c>
      <c r="T216" s="475">
        <f>Skattekompensation[[#This Row],[Skattekompensationen från åren 2010-2021 sammanlagt, €]]+Skattekompensation[[#This Row],[Återkrav av fördröjda skatteintäkter år 2021]]</f>
        <v>1924608.1612292125</v>
      </c>
    </row>
    <row r="217" spans="1:20" x14ac:dyDescent="0.25">
      <c r="A217" s="39">
        <v>687</v>
      </c>
      <c r="B217" s="13" t="s">
        <v>145</v>
      </c>
      <c r="C217" s="15">
        <v>1602</v>
      </c>
      <c r="D217" s="471">
        <v>-18047.085040396632</v>
      </c>
      <c r="E217" s="471">
        <v>-21007.670997537374</v>
      </c>
      <c r="F217" s="471">
        <v>-21656.502048475959</v>
      </c>
      <c r="G217" s="471">
        <v>-601.56950134655438</v>
      </c>
      <c r="H217" s="471">
        <v>-8.4294923080153392</v>
      </c>
      <c r="I217" s="471">
        <v>-601.56950134655438</v>
      </c>
      <c r="J217" s="471">
        <v>-58.080087934338721</v>
      </c>
      <c r="K217" s="471">
        <v>-116.16017586867744</v>
      </c>
      <c r="L217" s="471">
        <v>1643.3244334456604</v>
      </c>
      <c r="M217" s="471">
        <v>-2031.7876055453464</v>
      </c>
      <c r="N217" s="471">
        <v>-1354.5250703635643</v>
      </c>
      <c r="O21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-63840.055087677341</v>
      </c>
      <c r="P217" s="449">
        <f>Skattekompensation[[#This Row],[Sammanlagt]]*-1</f>
        <v>63840.055087677341</v>
      </c>
      <c r="Q217" s="450">
        <v>1074601.2975341177</v>
      </c>
      <c r="R217" s="451">
        <v>1138441.3526217951</v>
      </c>
      <c r="S217" s="474">
        <v>-20490.691152879255</v>
      </c>
      <c r="T217" s="475">
        <f>Skattekompensation[[#This Row],[Skattekompensationen från åren 2010-2021 sammanlagt, €]]+Skattekompensation[[#This Row],[Återkrav av fördröjda skatteintäkter år 2021]]</f>
        <v>1117950.6614689159</v>
      </c>
    </row>
    <row r="218" spans="1:20" x14ac:dyDescent="0.25">
      <c r="A218" s="39">
        <v>689</v>
      </c>
      <c r="B218" s="13" t="s">
        <v>146</v>
      </c>
      <c r="C218" s="15">
        <v>3226</v>
      </c>
      <c r="D218" s="471">
        <v>-28500.197789623708</v>
      </c>
      <c r="E218" s="471">
        <v>-31782.162490069069</v>
      </c>
      <c r="F218" s="471">
        <v>-34200.237347548449</v>
      </c>
      <c r="G218" s="471">
        <v>-950.006592987457</v>
      </c>
      <c r="H218" s="471">
        <v>-65.444372660523001</v>
      </c>
      <c r="I218" s="471">
        <v>-950.006592987457</v>
      </c>
      <c r="J218" s="471">
        <v>0</v>
      </c>
      <c r="K218" s="471">
        <v>0</v>
      </c>
      <c r="L218" s="471">
        <v>4764.2748442512257</v>
      </c>
      <c r="M218" s="471">
        <v>-2502.066453356812</v>
      </c>
      <c r="N218" s="471">
        <v>-1668.0443022378747</v>
      </c>
      <c r="O21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-95853.891097220112</v>
      </c>
      <c r="P218" s="449">
        <f>Skattekompensation[[#This Row],[Sammanlagt]]*-1</f>
        <v>95853.891097220112</v>
      </c>
      <c r="Q218" s="450">
        <v>1690484.9938760509</v>
      </c>
      <c r="R218" s="451">
        <v>1786338.8849732711</v>
      </c>
      <c r="S218" s="474">
        <v>-45864.466240654554</v>
      </c>
      <c r="T218" s="475">
        <f>Skattekompensation[[#This Row],[Skattekompensationen från åren 2010-2021 sammanlagt, €]]+Skattekompensation[[#This Row],[Återkrav av fördröjda skatteintäkter år 2021]]</f>
        <v>1740474.4187326166</v>
      </c>
    </row>
    <row r="219" spans="1:20" x14ac:dyDescent="0.25">
      <c r="A219" s="39">
        <v>691</v>
      </c>
      <c r="B219" s="13" t="s">
        <v>147</v>
      </c>
      <c r="C219" s="15">
        <v>2718</v>
      </c>
      <c r="D219" s="471">
        <v>-30397.639164875683</v>
      </c>
      <c r="E219" s="471">
        <v>-26850.45101623944</v>
      </c>
      <c r="F219" s="471">
        <v>-36477.166997850822</v>
      </c>
      <c r="G219" s="471">
        <v>-1013.2546388291895</v>
      </c>
      <c r="H219" s="471">
        <v>-16.965826957347307</v>
      </c>
      <c r="I219" s="471">
        <v>-1013.2546388291895</v>
      </c>
      <c r="J219" s="471">
        <v>-15.543948767473831</v>
      </c>
      <c r="K219" s="471">
        <v>-31.087897534947661</v>
      </c>
      <c r="L219" s="471">
        <v>4184.5523638439572</v>
      </c>
      <c r="M219" s="471">
        <v>-4857.2219410308207</v>
      </c>
      <c r="N219" s="471">
        <v>-3238.1479606872144</v>
      </c>
      <c r="O21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-99726.181667758181</v>
      </c>
      <c r="P219" s="449">
        <f>Skattekompensation[[#This Row],[Sammanlagt]]*-1</f>
        <v>99726.181667758181</v>
      </c>
      <c r="Q219" s="450">
        <v>1624583.193294473</v>
      </c>
      <c r="R219" s="451">
        <v>1724309.3749622311</v>
      </c>
      <c r="S219" s="474">
        <v>-30864.903449732356</v>
      </c>
      <c r="T219" s="475">
        <f>Skattekompensation[[#This Row],[Skattekompensationen från åren 2010-2021 sammanlagt, €]]+Skattekompensation[[#This Row],[Återkrav av fördröjda skatteintäkter år 2021]]</f>
        <v>1693444.4715124988</v>
      </c>
    </row>
    <row r="220" spans="1:20" x14ac:dyDescent="0.25">
      <c r="A220" s="39">
        <v>694</v>
      </c>
      <c r="B220" s="13" t="s">
        <v>148</v>
      </c>
      <c r="C220" s="15">
        <v>28793</v>
      </c>
      <c r="D220" s="471">
        <v>-304690.06912437227</v>
      </c>
      <c r="E220" s="471">
        <v>-189547.36693044959</v>
      </c>
      <c r="F220" s="471">
        <v>-365628.08294924675</v>
      </c>
      <c r="G220" s="471">
        <v>-10156.335637479076</v>
      </c>
      <c r="H220" s="471">
        <v>-3203.3626124771827</v>
      </c>
      <c r="I220" s="471">
        <v>-10156.335637479076</v>
      </c>
      <c r="J220" s="471">
        <v>-6641.0904285668148</v>
      </c>
      <c r="K220" s="471">
        <v>-13282.18085713363</v>
      </c>
      <c r="L220" s="471">
        <v>25786.544583479616</v>
      </c>
      <c r="M220" s="471">
        <v>-9392.9405951813023</v>
      </c>
      <c r="N220" s="471">
        <v>-6261.9603967875337</v>
      </c>
      <c r="O22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-893173.18058569345</v>
      </c>
      <c r="P220" s="449">
        <f>Skattekompensation[[#This Row],[Sammanlagt]]*-1</f>
        <v>893173.18058569345</v>
      </c>
      <c r="Q220" s="450">
        <v>11169722.905221317</v>
      </c>
      <c r="R220" s="451">
        <v>12062896.085807011</v>
      </c>
      <c r="S220" s="474">
        <v>-463919.84502702771</v>
      </c>
      <c r="T220" s="475">
        <f>Skattekompensation[[#This Row],[Skattekompensationen från åren 2010-2021 sammanlagt, €]]+Skattekompensation[[#This Row],[Återkrav av fördröjda skatteintäkter år 2021]]</f>
        <v>11598976.240779983</v>
      </c>
    </row>
    <row r="221" spans="1:20" x14ac:dyDescent="0.25">
      <c r="A221" s="39">
        <v>697</v>
      </c>
      <c r="B221" s="13" t="s">
        <v>149</v>
      </c>
      <c r="C221" s="15">
        <v>1272</v>
      </c>
      <c r="D221" s="471">
        <v>-13332.973886485077</v>
      </c>
      <c r="E221" s="471">
        <v>-13959.364030821753</v>
      </c>
      <c r="F221" s="471">
        <v>-15999.568663782093</v>
      </c>
      <c r="G221" s="471">
        <v>-444.43246288283586</v>
      </c>
      <c r="H221" s="471">
        <v>-19.934693165772</v>
      </c>
      <c r="I221" s="471">
        <v>-444.43246288283586</v>
      </c>
      <c r="J221" s="471">
        <v>0</v>
      </c>
      <c r="K221" s="471">
        <v>0</v>
      </c>
      <c r="L221" s="471">
        <v>2352.7625952927156</v>
      </c>
      <c r="M221" s="471">
        <v>-1699.5669329356019</v>
      </c>
      <c r="N221" s="471">
        <v>-1133.0446219570679</v>
      </c>
      <c r="O22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-44680.555159620308</v>
      </c>
      <c r="P221" s="449">
        <f>Skattekompensation[[#This Row],[Sammanlagt]]*-1</f>
        <v>44680.555159620308</v>
      </c>
      <c r="Q221" s="450">
        <v>814450.91146745486</v>
      </c>
      <c r="R221" s="451">
        <v>859131.46662707522</v>
      </c>
      <c r="S221" s="474">
        <v>-18287.625183955635</v>
      </c>
      <c r="T221" s="475">
        <f>Skattekompensation[[#This Row],[Skattekompensationen från åren 2010-2021 sammanlagt, €]]+Skattekompensation[[#This Row],[Återkrav av fördröjda skatteintäkter år 2021]]</f>
        <v>840843.84144311957</v>
      </c>
    </row>
    <row r="222" spans="1:20" x14ac:dyDescent="0.25">
      <c r="A222" s="39">
        <v>698</v>
      </c>
      <c r="B222" s="13" t="s">
        <v>150</v>
      </c>
      <c r="C222" s="15">
        <v>63042</v>
      </c>
      <c r="D222" s="471">
        <v>-745784.54843780724</v>
      </c>
      <c r="E222" s="471">
        <v>-479522.1368500042</v>
      </c>
      <c r="F222" s="471">
        <v>-894941.45812536869</v>
      </c>
      <c r="G222" s="471">
        <v>-24859.484947926907</v>
      </c>
      <c r="H222" s="471">
        <v>-3527.5236064441283</v>
      </c>
      <c r="I222" s="471">
        <v>-24859.484947926907</v>
      </c>
      <c r="J222" s="471">
        <v>-1409.0293482500408</v>
      </c>
      <c r="K222" s="471">
        <v>-2818.0586965000816</v>
      </c>
      <c r="L222" s="471">
        <v>70323.002264116149</v>
      </c>
      <c r="M222" s="471">
        <v>-26720.388670025677</v>
      </c>
      <c r="N222" s="471">
        <v>-17813.592446683786</v>
      </c>
      <c r="O22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-2151932.7038128218</v>
      </c>
      <c r="P222" s="449">
        <f>Skattekompensation[[#This Row],[Sammanlagt]]*-1</f>
        <v>2151932.7038128218</v>
      </c>
      <c r="Q222" s="450">
        <v>26008076.168410201</v>
      </c>
      <c r="R222" s="451">
        <v>28160008.872223023</v>
      </c>
      <c r="S222" s="474">
        <v>-1015824.6355319766</v>
      </c>
      <c r="T222" s="475">
        <f>Skattekompensation[[#This Row],[Skattekompensationen från åren 2010-2021 sammanlagt, €]]+Skattekompensation[[#This Row],[Återkrav av fördröjda skatteintäkter år 2021]]</f>
        <v>27144184.236691047</v>
      </c>
    </row>
    <row r="223" spans="1:20" x14ac:dyDescent="0.25">
      <c r="A223" s="39">
        <v>700</v>
      </c>
      <c r="B223" s="13" t="s">
        <v>151</v>
      </c>
      <c r="C223" s="15">
        <v>4994</v>
      </c>
      <c r="D223" s="471">
        <v>-47389.446417913437</v>
      </c>
      <c r="E223" s="471">
        <v>-40289.624170879353</v>
      </c>
      <c r="F223" s="471">
        <v>-56867.335701496129</v>
      </c>
      <c r="G223" s="471">
        <v>-1579.648213930448</v>
      </c>
      <c r="H223" s="471">
        <v>-171.36707159445035</v>
      </c>
      <c r="I223" s="471">
        <v>-1579.648213930448</v>
      </c>
      <c r="J223" s="471">
        <v>-92.560513970123921</v>
      </c>
      <c r="K223" s="471">
        <v>-185.12102794024784</v>
      </c>
      <c r="L223" s="471">
        <v>8536.3579950238036</v>
      </c>
      <c r="M223" s="471">
        <v>-4664.6086819569855</v>
      </c>
      <c r="N223" s="471">
        <v>-3109.7391213046571</v>
      </c>
      <c r="O22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-147392.74113989249</v>
      </c>
      <c r="P223" s="449">
        <f>Skattekompensation[[#This Row],[Sammanlagt]]*-1</f>
        <v>147392.74113989249</v>
      </c>
      <c r="Q223" s="450">
        <v>2293050.6761310687</v>
      </c>
      <c r="R223" s="451">
        <v>2440443.4172709612</v>
      </c>
      <c r="S223" s="474">
        <v>-78570.854377713767</v>
      </c>
      <c r="T223" s="475">
        <f>Skattekompensation[[#This Row],[Skattekompensationen från åren 2010-2021 sammanlagt, €]]+Skattekompensation[[#This Row],[Återkrav av fördröjda skatteintäkter år 2021]]</f>
        <v>2361872.5628932472</v>
      </c>
    </row>
    <row r="224" spans="1:20" x14ac:dyDescent="0.25">
      <c r="A224" s="39">
        <v>702</v>
      </c>
      <c r="B224" s="13" t="s">
        <v>152</v>
      </c>
      <c r="C224" s="15">
        <v>4283</v>
      </c>
      <c r="D224" s="471">
        <v>-47037.91092089461</v>
      </c>
      <c r="E224" s="471">
        <v>-46382.358603824912</v>
      </c>
      <c r="F224" s="471">
        <v>-56445.493105073532</v>
      </c>
      <c r="G224" s="471">
        <v>-1567.9303640298203</v>
      </c>
      <c r="H224" s="471">
        <v>-189.06018378436542</v>
      </c>
      <c r="I224" s="471">
        <v>-1567.9303640298203</v>
      </c>
      <c r="J224" s="471">
        <v>-26.923106182646734</v>
      </c>
      <c r="K224" s="471">
        <v>-53.846212365293468</v>
      </c>
      <c r="L224" s="471">
        <v>5739.8078457641459</v>
      </c>
      <c r="M224" s="471">
        <v>-5590.2683755302487</v>
      </c>
      <c r="N224" s="471">
        <v>-3726.8455836868325</v>
      </c>
      <c r="O22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-156848.75897363797</v>
      </c>
      <c r="P224" s="449">
        <f>Skattekompensation[[#This Row],[Sammanlagt]]*-1</f>
        <v>156848.75897363797</v>
      </c>
      <c r="Q224" s="450">
        <v>2517623.5605082521</v>
      </c>
      <c r="R224" s="451">
        <v>2674472.3194818902</v>
      </c>
      <c r="S224" s="474">
        <v>-61329.119684882608</v>
      </c>
      <c r="T224" s="475">
        <f>Skattekompensation[[#This Row],[Skattekompensationen från åren 2010-2021 sammanlagt, €]]+Skattekompensation[[#This Row],[Återkrav av fördröjda skatteintäkter år 2021]]</f>
        <v>2613143.1997970077</v>
      </c>
    </row>
    <row r="225" spans="1:20" x14ac:dyDescent="0.25">
      <c r="A225" s="39">
        <v>704</v>
      </c>
      <c r="B225" s="13" t="s">
        <v>153</v>
      </c>
      <c r="C225" s="15">
        <v>6327</v>
      </c>
      <c r="D225" s="471">
        <v>-68789.029945538263</v>
      </c>
      <c r="E225" s="471">
        <v>-33856.843577405423</v>
      </c>
      <c r="F225" s="471">
        <v>-82546.835934645918</v>
      </c>
      <c r="G225" s="471">
        <v>-2292.9676648512755</v>
      </c>
      <c r="H225" s="471">
        <v>-697.24722468244863</v>
      </c>
      <c r="I225" s="471">
        <v>-2292.9676648512755</v>
      </c>
      <c r="J225" s="471">
        <v>-238.77232412258411</v>
      </c>
      <c r="K225" s="471">
        <v>-477.54464824516822</v>
      </c>
      <c r="L225" s="471">
        <v>7732.7426945971774</v>
      </c>
      <c r="M225" s="471">
        <v>-4982.3297043419552</v>
      </c>
      <c r="N225" s="471">
        <v>-3321.5531362279703</v>
      </c>
      <c r="O22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-191763.34913031512</v>
      </c>
      <c r="P225" s="449">
        <f>Skattekompensation[[#This Row],[Sammanlagt]]*-1</f>
        <v>191763.34913031512</v>
      </c>
      <c r="Q225" s="450">
        <v>2274814.2147094449</v>
      </c>
      <c r="R225" s="451">
        <v>2466577.5638397601</v>
      </c>
      <c r="S225" s="474">
        <v>-95956.909765895849</v>
      </c>
      <c r="T225" s="475">
        <f>Skattekompensation[[#This Row],[Skattekompensationen från åren 2010-2021 sammanlagt, €]]+Skattekompensation[[#This Row],[Återkrav av fördröjda skatteintäkter år 2021]]</f>
        <v>2370620.6540738642</v>
      </c>
    </row>
    <row r="226" spans="1:20" x14ac:dyDescent="0.25">
      <c r="A226" s="39">
        <v>707</v>
      </c>
      <c r="B226" s="13" t="s">
        <v>154</v>
      </c>
      <c r="C226" s="15">
        <v>2126</v>
      </c>
      <c r="D226" s="471">
        <v>-23334.84126124483</v>
      </c>
      <c r="E226" s="471">
        <v>-26848.992315996104</v>
      </c>
      <c r="F226" s="471">
        <v>-28001.809513493794</v>
      </c>
      <c r="G226" s="471">
        <v>-777.82804204149431</v>
      </c>
      <c r="H226" s="471">
        <v>-53.401214473872685</v>
      </c>
      <c r="I226" s="471">
        <v>-777.82804204149431</v>
      </c>
      <c r="J226" s="471">
        <v>-12.731234228597616</v>
      </c>
      <c r="K226" s="471">
        <v>-25.462468457195232</v>
      </c>
      <c r="L226" s="471">
        <v>4151.3460378589434</v>
      </c>
      <c r="M226" s="471">
        <v>-3090.2479426344084</v>
      </c>
      <c r="N226" s="471">
        <v>-2060.1652950896055</v>
      </c>
      <c r="O22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-80831.961291842454</v>
      </c>
      <c r="P226" s="449">
        <f>Skattekompensation[[#This Row],[Sammanlagt]]*-1</f>
        <v>80831.961291842454</v>
      </c>
      <c r="Q226" s="450">
        <v>1485623.9307279973</v>
      </c>
      <c r="R226" s="451">
        <v>1566455.8920198397</v>
      </c>
      <c r="S226" s="474">
        <v>-22500.651688702525</v>
      </c>
      <c r="T226" s="475">
        <f>Skattekompensation[[#This Row],[Skattekompensationen från åren 2010-2021 sammanlagt, €]]+Skattekompensation[[#This Row],[Återkrav av fördröjda skatteintäkter år 2021]]</f>
        <v>1543955.2403311371</v>
      </c>
    </row>
    <row r="227" spans="1:20" x14ac:dyDescent="0.25">
      <c r="A227" s="39">
        <v>710</v>
      </c>
      <c r="B227" s="13" t="s">
        <v>361</v>
      </c>
      <c r="C227" s="15">
        <v>27536</v>
      </c>
      <c r="D227" s="471">
        <v>-318074.10628292593</v>
      </c>
      <c r="E227" s="471">
        <v>-225724.34179930223</v>
      </c>
      <c r="F227" s="471">
        <v>-381688.92753951112</v>
      </c>
      <c r="G227" s="471">
        <v>-10602.470209430863</v>
      </c>
      <c r="H227" s="471">
        <v>-1786.3490110201324</v>
      </c>
      <c r="I227" s="471">
        <v>-10602.470209430863</v>
      </c>
      <c r="J227" s="471">
        <v>-2135.82738321529</v>
      </c>
      <c r="K227" s="471">
        <v>-4271.6547664305799</v>
      </c>
      <c r="L227" s="471">
        <v>27641.656520782872</v>
      </c>
      <c r="M227" s="471">
        <v>-19907.685997967455</v>
      </c>
      <c r="N227" s="471">
        <v>-13271.790665311637</v>
      </c>
      <c r="O22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-960423.96734376345</v>
      </c>
      <c r="P227" s="449">
        <f>Skattekompensation[[#This Row],[Sammanlagt]]*-1</f>
        <v>960423.96734376345</v>
      </c>
      <c r="Q227" s="450">
        <v>13029163.436552769</v>
      </c>
      <c r="R227" s="451">
        <v>13989587.403896533</v>
      </c>
      <c r="S227" s="474">
        <v>-444295.97478916886</v>
      </c>
      <c r="T227" s="475">
        <f>Skattekompensation[[#This Row],[Skattekompensationen från åren 2010-2021 sammanlagt, €]]+Skattekompensation[[#This Row],[Återkrav av fördröjda skatteintäkter år 2021]]</f>
        <v>13545291.429107364</v>
      </c>
    </row>
    <row r="228" spans="1:20" x14ac:dyDescent="0.25">
      <c r="A228" s="39">
        <v>729</v>
      </c>
      <c r="B228" s="13" t="s">
        <v>155</v>
      </c>
      <c r="C228" s="15">
        <v>9309</v>
      </c>
      <c r="D228" s="471">
        <v>-108056.32814156079</v>
      </c>
      <c r="E228" s="471">
        <v>-96920.493057807296</v>
      </c>
      <c r="F228" s="471">
        <v>-129667.59376987295</v>
      </c>
      <c r="G228" s="471">
        <v>-3601.8776047186934</v>
      </c>
      <c r="H228" s="471">
        <v>-201.79538151167793</v>
      </c>
      <c r="I228" s="471">
        <v>-3601.8776047186934</v>
      </c>
      <c r="J228" s="471">
        <v>-113.55471398003424</v>
      </c>
      <c r="K228" s="471">
        <v>-227.10942796006847</v>
      </c>
      <c r="L228" s="471">
        <v>11030.83052997163</v>
      </c>
      <c r="M228" s="471">
        <v>-9652.0673293033869</v>
      </c>
      <c r="N228" s="471">
        <v>-6434.7115528689246</v>
      </c>
      <c r="O22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-347446.57805433089</v>
      </c>
      <c r="P228" s="449">
        <f>Skattekompensation[[#This Row],[Sammanlagt]]*-1</f>
        <v>347446.57805433089</v>
      </c>
      <c r="Q228" s="450">
        <v>5277766.0509731937</v>
      </c>
      <c r="R228" s="451">
        <v>5625212.629027525</v>
      </c>
      <c r="S228" s="474">
        <v>-113324.06312420196</v>
      </c>
      <c r="T228" s="475">
        <f>Skattekompensation[[#This Row],[Skattekompensationen från åren 2010-2021 sammanlagt, €]]+Skattekompensation[[#This Row],[Återkrav av fördröjda skatteintäkter år 2021]]</f>
        <v>5511888.5659033228</v>
      </c>
    </row>
    <row r="229" spans="1:20" x14ac:dyDescent="0.25">
      <c r="A229" s="39">
        <v>732</v>
      </c>
      <c r="B229" s="13" t="s">
        <v>156</v>
      </c>
      <c r="C229" s="15">
        <v>3400</v>
      </c>
      <c r="D229" s="471">
        <v>-39661.528137873443</v>
      </c>
      <c r="E229" s="471">
        <v>-37272.411239954214</v>
      </c>
      <c r="F229" s="471">
        <v>-47593.833765448129</v>
      </c>
      <c r="G229" s="471">
        <v>-1322.0509379291148</v>
      </c>
      <c r="H229" s="471">
        <v>-8.3558079346935283</v>
      </c>
      <c r="I229" s="471">
        <v>-1322.0509379291148</v>
      </c>
      <c r="J229" s="471">
        <v>-48.963438617542565</v>
      </c>
      <c r="K229" s="471">
        <v>-97.926877235085129</v>
      </c>
      <c r="L229" s="471">
        <v>5805.2209762162302</v>
      </c>
      <c r="M229" s="471">
        <v>-2502.8415474590188</v>
      </c>
      <c r="N229" s="471">
        <v>-1668.5610316393459</v>
      </c>
      <c r="O22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-125693.30274580349</v>
      </c>
      <c r="P229" s="449">
        <f>Skattekompensation[[#This Row],[Sammanlagt]]*-1</f>
        <v>125693.30274580349</v>
      </c>
      <c r="Q229" s="450">
        <v>2125376.6693367786</v>
      </c>
      <c r="R229" s="451">
        <v>2251069.9720825823</v>
      </c>
      <c r="S229" s="474">
        <v>-41830.22081757617</v>
      </c>
      <c r="T229" s="475">
        <f>Skattekompensation[[#This Row],[Skattekompensationen från åren 2010-2021 sammanlagt, €]]+Skattekompensation[[#This Row],[Återkrav av fördröjda skatteintäkter år 2021]]</f>
        <v>2209239.7512650061</v>
      </c>
    </row>
    <row r="230" spans="1:20" x14ac:dyDescent="0.25">
      <c r="A230" s="39">
        <v>734</v>
      </c>
      <c r="B230" s="13" t="s">
        <v>157</v>
      </c>
      <c r="C230" s="15">
        <v>51833</v>
      </c>
      <c r="D230" s="471">
        <v>-626750.10908546264</v>
      </c>
      <c r="E230" s="471">
        <v>-438741.64787155326</v>
      </c>
      <c r="F230" s="471">
        <v>-752100.13090255519</v>
      </c>
      <c r="G230" s="471">
        <v>-20891.670302848757</v>
      </c>
      <c r="H230" s="471">
        <v>-3155.458743482272</v>
      </c>
      <c r="I230" s="471">
        <v>-20891.670302848757</v>
      </c>
      <c r="J230" s="471">
        <v>-3487.3922332480529</v>
      </c>
      <c r="K230" s="471">
        <v>-6974.7844664961058</v>
      </c>
      <c r="L230" s="471">
        <v>53177.210145312216</v>
      </c>
      <c r="M230" s="471">
        <v>-37362.491841214389</v>
      </c>
      <c r="N230" s="471">
        <v>-24908.327894142923</v>
      </c>
      <c r="O23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-1882086.4734985407</v>
      </c>
      <c r="P230" s="449">
        <f>Skattekompensation[[#This Row],[Sammanlagt]]*-1</f>
        <v>1882086.4734985407</v>
      </c>
      <c r="Q230" s="450">
        <v>24205654.024952214</v>
      </c>
      <c r="R230" s="451">
        <v>26087740.498450756</v>
      </c>
      <c r="S230" s="474">
        <v>-722858.07389153063</v>
      </c>
      <c r="T230" s="475">
        <f>Skattekompensation[[#This Row],[Skattekompensationen från åren 2010-2021 sammanlagt, €]]+Skattekompensation[[#This Row],[Återkrav av fördröjda skatteintäkter år 2021]]</f>
        <v>25364882.424559224</v>
      </c>
    </row>
    <row r="231" spans="1:20" x14ac:dyDescent="0.25">
      <c r="A231" s="39">
        <v>738</v>
      </c>
      <c r="B231" s="13" t="s">
        <v>362</v>
      </c>
      <c r="C231" s="15">
        <v>2945</v>
      </c>
      <c r="D231" s="471">
        <v>-37527.521945658831</v>
      </c>
      <c r="E231" s="471">
        <v>-25603.524350141892</v>
      </c>
      <c r="F231" s="471">
        <v>-45033.026334790593</v>
      </c>
      <c r="G231" s="471">
        <v>-1250.9173981886277</v>
      </c>
      <c r="H231" s="471">
        <v>-231.6472954185956</v>
      </c>
      <c r="I231" s="471">
        <v>-1250.9173981886277</v>
      </c>
      <c r="J231" s="471">
        <v>-362.73408189646034</v>
      </c>
      <c r="K231" s="471">
        <v>-725.46816379292068</v>
      </c>
      <c r="L231" s="471">
        <v>4194.8807528627076</v>
      </c>
      <c r="M231" s="471">
        <v>-3756.4204263358474</v>
      </c>
      <c r="N231" s="471">
        <v>-2504.280284223898</v>
      </c>
      <c r="O23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-114051.57692577357</v>
      </c>
      <c r="P231" s="449">
        <f>Skattekompensation[[#This Row],[Sammanlagt]]*-1</f>
        <v>114051.57692577357</v>
      </c>
      <c r="Q231" s="450">
        <v>1514293.7410177025</v>
      </c>
      <c r="R231" s="451">
        <v>1628345.3179434761</v>
      </c>
      <c r="S231" s="474">
        <v>-45237.025546478275</v>
      </c>
      <c r="T231" s="475">
        <f>Skattekompensation[[#This Row],[Skattekompensationen från åren 2010-2021 sammanlagt, €]]+Skattekompensation[[#This Row],[Återkrav av fördröjda skatteintäkter år 2021]]</f>
        <v>1583108.2923969978</v>
      </c>
    </row>
    <row r="232" spans="1:20" x14ac:dyDescent="0.25">
      <c r="A232" s="39">
        <v>739</v>
      </c>
      <c r="B232" s="13" t="s">
        <v>158</v>
      </c>
      <c r="C232" s="15">
        <v>3383</v>
      </c>
      <c r="D232" s="471">
        <v>-36600.327492796183</v>
      </c>
      <c r="E232" s="471">
        <v>-35763.305108118133</v>
      </c>
      <c r="F232" s="471">
        <v>-43920.392991355417</v>
      </c>
      <c r="G232" s="471">
        <v>-1220.0109164265396</v>
      </c>
      <c r="H232" s="471">
        <v>-69.592761942778083</v>
      </c>
      <c r="I232" s="471">
        <v>-1220.0109164265396</v>
      </c>
      <c r="J232" s="471">
        <v>-23.340596085762289</v>
      </c>
      <c r="K232" s="471">
        <v>-46.681192171524579</v>
      </c>
      <c r="L232" s="471">
        <v>3100.404690714503</v>
      </c>
      <c r="M232" s="471">
        <v>-5427.6413320679667</v>
      </c>
      <c r="N232" s="471">
        <v>-3618.4275547119778</v>
      </c>
      <c r="O23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-124809.32617138833</v>
      </c>
      <c r="P232" s="449">
        <f>Skattekompensation[[#This Row],[Sammanlagt]]*-1</f>
        <v>124809.32617138833</v>
      </c>
      <c r="Q232" s="450">
        <v>2043358.2401219183</v>
      </c>
      <c r="R232" s="451">
        <v>2168167.5662933066</v>
      </c>
      <c r="S232" s="474">
        <v>-46098.399536487974</v>
      </c>
      <c r="T232" s="475">
        <f>Skattekompensation[[#This Row],[Skattekompensationen från åren 2010-2021 sammanlagt, €]]+Skattekompensation[[#This Row],[Återkrav av fördröjda skatteintäkter år 2021]]</f>
        <v>2122069.1667568185</v>
      </c>
    </row>
    <row r="233" spans="1:20" x14ac:dyDescent="0.25">
      <c r="A233" s="39">
        <v>740</v>
      </c>
      <c r="B233" s="13" t="s">
        <v>363</v>
      </c>
      <c r="C233" s="15">
        <v>32974</v>
      </c>
      <c r="D233" s="471">
        <v>-358901.45233261865</v>
      </c>
      <c r="E233" s="471">
        <v>-328069.3477344698</v>
      </c>
      <c r="F233" s="471">
        <v>-430681.74279914238</v>
      </c>
      <c r="G233" s="471">
        <v>-11963.381744420622</v>
      </c>
      <c r="H233" s="471">
        <v>-1302.5617111644269</v>
      </c>
      <c r="I233" s="471">
        <v>-11963.381744420622</v>
      </c>
      <c r="J233" s="471">
        <v>-469.14228038363939</v>
      </c>
      <c r="K233" s="471">
        <v>-938.28456076727878</v>
      </c>
      <c r="L233" s="471">
        <v>37301.032470189493</v>
      </c>
      <c r="M233" s="471">
        <v>-22538.369153974021</v>
      </c>
      <c r="N233" s="471">
        <v>-15025.579435982681</v>
      </c>
      <c r="O23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-1144552.2110271549</v>
      </c>
      <c r="P233" s="449">
        <f>Skattekompensation[[#This Row],[Sammanlagt]]*-1</f>
        <v>1144552.2110271549</v>
      </c>
      <c r="Q233" s="450">
        <v>17184919.074617472</v>
      </c>
      <c r="R233" s="451">
        <v>18329471.285644628</v>
      </c>
      <c r="S233" s="474">
        <v>-516696.69505804905</v>
      </c>
      <c r="T233" s="475">
        <f>Skattekompensation[[#This Row],[Skattekompensationen från åren 2010-2021 sammanlagt, €]]+Skattekompensation[[#This Row],[Återkrav av fördröjda skatteintäkter år 2021]]</f>
        <v>17812774.59058658</v>
      </c>
    </row>
    <row r="234" spans="1:20" x14ac:dyDescent="0.25">
      <c r="A234" s="39">
        <v>742</v>
      </c>
      <c r="B234" s="13" t="s">
        <v>159</v>
      </c>
      <c r="C234" s="15">
        <v>1005</v>
      </c>
      <c r="D234" s="471">
        <v>-11236.202262509758</v>
      </c>
      <c r="E234" s="471">
        <v>-11413.39042046175</v>
      </c>
      <c r="F234" s="471">
        <v>-13483.44271501171</v>
      </c>
      <c r="G234" s="471">
        <v>-374.54007541699195</v>
      </c>
      <c r="H234" s="471">
        <v>-12.536168047817688</v>
      </c>
      <c r="I234" s="471">
        <v>-374.54007541699195</v>
      </c>
      <c r="J234" s="471">
        <v>-65.254977301928236</v>
      </c>
      <c r="K234" s="471">
        <v>-130.50995460385647</v>
      </c>
      <c r="L234" s="471">
        <v>1123.462186168568</v>
      </c>
      <c r="M234" s="471">
        <v>-1078.331859627888</v>
      </c>
      <c r="N234" s="471">
        <v>-718.88790641859202</v>
      </c>
      <c r="O23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-37764.174228648713</v>
      </c>
      <c r="P234" s="449">
        <f>Skattekompensation[[#This Row],[Sammanlagt]]*-1</f>
        <v>37764.174228648713</v>
      </c>
      <c r="Q234" s="450">
        <v>642487.85009767406</v>
      </c>
      <c r="R234" s="451">
        <v>680252.02432632283</v>
      </c>
      <c r="S234" s="474">
        <v>-14927.114711313132</v>
      </c>
      <c r="T234" s="475">
        <f>Skattekompensation[[#This Row],[Skattekompensationen från åren 2010-2021 sammanlagt, €]]+Skattekompensation[[#This Row],[Återkrav av fördröjda skatteintäkter år 2021]]</f>
        <v>665324.90961500967</v>
      </c>
    </row>
    <row r="235" spans="1:20" x14ac:dyDescent="0.25">
      <c r="A235" s="39">
        <v>743</v>
      </c>
      <c r="B235" s="13" t="s">
        <v>160</v>
      </c>
      <c r="C235" s="15">
        <v>63781</v>
      </c>
      <c r="D235" s="471">
        <v>-762365.74611921574</v>
      </c>
      <c r="E235" s="471">
        <v>-453601.54887500423</v>
      </c>
      <c r="F235" s="471">
        <v>-914838.89534305886</v>
      </c>
      <c r="G235" s="471">
        <v>-25412.191537307193</v>
      </c>
      <c r="H235" s="471">
        <v>-3889.9423662228992</v>
      </c>
      <c r="I235" s="471">
        <v>-25412.191537307193</v>
      </c>
      <c r="J235" s="471">
        <v>-4784.8419359289101</v>
      </c>
      <c r="K235" s="471">
        <v>-9569.6838718578201</v>
      </c>
      <c r="L235" s="471">
        <v>73707.048950033743</v>
      </c>
      <c r="M235" s="471">
        <v>-36601.753008958884</v>
      </c>
      <c r="N235" s="471">
        <v>-24401.168672639255</v>
      </c>
      <c r="O23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-2187170.9143174672</v>
      </c>
      <c r="P235" s="449">
        <f>Skattekompensation[[#This Row],[Sammanlagt]]*-1</f>
        <v>2187170.9143174672</v>
      </c>
      <c r="Q235" s="450">
        <v>25951871.604328923</v>
      </c>
      <c r="R235" s="451">
        <v>28139042.518646389</v>
      </c>
      <c r="S235" s="474">
        <v>-993987.66583262384</v>
      </c>
      <c r="T235" s="475">
        <f>Skattekompensation[[#This Row],[Skattekompensationen från åren 2010-2021 sammanlagt, €]]+Skattekompensation[[#This Row],[Återkrav av fördröjda skatteintäkter år 2021]]</f>
        <v>27145054.852813765</v>
      </c>
    </row>
    <row r="236" spans="1:20" x14ac:dyDescent="0.25">
      <c r="A236" s="39">
        <v>746</v>
      </c>
      <c r="B236" s="13" t="s">
        <v>161</v>
      </c>
      <c r="C236" s="15">
        <v>4910</v>
      </c>
      <c r="D236" s="471">
        <v>-55668.140937521959</v>
      </c>
      <c r="E236" s="471">
        <v>-40759.458787726209</v>
      </c>
      <c r="F236" s="471">
        <v>-66801.769125026345</v>
      </c>
      <c r="G236" s="471">
        <v>-1855.6046979173987</v>
      </c>
      <c r="H236" s="471">
        <v>-133.53868100027611</v>
      </c>
      <c r="I236" s="471">
        <v>-1855.6046979173987</v>
      </c>
      <c r="J236" s="471">
        <v>-2.146545305984481</v>
      </c>
      <c r="K236" s="471">
        <v>-4.293090611968962</v>
      </c>
      <c r="L236" s="471">
        <v>6376.8362265335118</v>
      </c>
      <c r="M236" s="471">
        <v>-5511.9089501935459</v>
      </c>
      <c r="N236" s="471">
        <v>-3674.6059667956974</v>
      </c>
      <c r="O23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-169890.23525348326</v>
      </c>
      <c r="P236" s="449">
        <f>Skattekompensation[[#This Row],[Sammanlagt]]*-1</f>
        <v>169890.23525348326</v>
      </c>
      <c r="Q236" s="450">
        <v>2469717.8579706284</v>
      </c>
      <c r="R236" s="451">
        <v>2639608.0932241115</v>
      </c>
      <c r="S236" s="474">
        <v>-55910.806697782973</v>
      </c>
      <c r="T236" s="475">
        <f>Skattekompensation[[#This Row],[Skattekompensationen från åren 2010-2021 sammanlagt, €]]+Skattekompensation[[#This Row],[Återkrav av fördröjda skatteintäkter år 2021]]</f>
        <v>2583697.2865263284</v>
      </c>
    </row>
    <row r="237" spans="1:20" x14ac:dyDescent="0.25">
      <c r="A237" s="39">
        <v>747</v>
      </c>
      <c r="B237" s="13" t="s">
        <v>162</v>
      </c>
      <c r="C237" s="15">
        <v>1437</v>
      </c>
      <c r="D237" s="471">
        <v>-16012.967737977819</v>
      </c>
      <c r="E237" s="471">
        <v>-17493.024475890732</v>
      </c>
      <c r="F237" s="471">
        <v>-19215.561285573382</v>
      </c>
      <c r="G237" s="471">
        <v>-533.76559126592736</v>
      </c>
      <c r="H237" s="471">
        <v>-8.5915979293233278</v>
      </c>
      <c r="I237" s="471">
        <v>-533.76559126592736</v>
      </c>
      <c r="J237" s="471">
        <v>0</v>
      </c>
      <c r="K237" s="471">
        <v>0</v>
      </c>
      <c r="L237" s="471">
        <v>1930.4092249883399</v>
      </c>
      <c r="M237" s="471">
        <v>-2216.6750951580348</v>
      </c>
      <c r="N237" s="471">
        <v>-1477.783396772023</v>
      </c>
      <c r="O23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-55561.725546844813</v>
      </c>
      <c r="P237" s="449">
        <f>Skattekompensation[[#This Row],[Sammanlagt]]*-1</f>
        <v>55561.725546844813</v>
      </c>
      <c r="Q237" s="450">
        <v>955150.02506898472</v>
      </c>
      <c r="R237" s="451">
        <v>1010711.7506158295</v>
      </c>
      <c r="S237" s="474">
        <v>-17734.278628638298</v>
      </c>
      <c r="T237" s="475">
        <f>Skattekompensation[[#This Row],[Skattekompensationen från åren 2010-2021 sammanlagt, €]]+Skattekompensation[[#This Row],[Återkrav av fördröjda skatteintäkter år 2021]]</f>
        <v>992977.47198719124</v>
      </c>
    </row>
    <row r="238" spans="1:20" x14ac:dyDescent="0.25">
      <c r="A238" s="39">
        <v>748</v>
      </c>
      <c r="B238" s="13" t="s">
        <v>163</v>
      </c>
      <c r="C238" s="15">
        <v>5145</v>
      </c>
      <c r="D238" s="471">
        <v>-57045.014406813018</v>
      </c>
      <c r="E238" s="471">
        <v>-46198.603135246471</v>
      </c>
      <c r="F238" s="471">
        <v>-68454.017288175615</v>
      </c>
      <c r="G238" s="471">
        <v>-1901.5004802271005</v>
      </c>
      <c r="H238" s="471">
        <v>-181.06297313317137</v>
      </c>
      <c r="I238" s="471">
        <v>-1901.5004802271005</v>
      </c>
      <c r="J238" s="471">
        <v>-58.62289249447273</v>
      </c>
      <c r="K238" s="471">
        <v>-117.24578498894546</v>
      </c>
      <c r="L238" s="471">
        <v>7916.4325380059172</v>
      </c>
      <c r="M238" s="471">
        <v>-6773.5901033412783</v>
      </c>
      <c r="N238" s="471">
        <v>-4515.7267355608519</v>
      </c>
      <c r="O23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-179230.4517422021</v>
      </c>
      <c r="P238" s="449">
        <f>Skattekompensation[[#This Row],[Sammanlagt]]*-1</f>
        <v>179230.4517422021</v>
      </c>
      <c r="Q238" s="450">
        <v>2649032.3181616399</v>
      </c>
      <c r="R238" s="451">
        <v>2828262.7699038419</v>
      </c>
      <c r="S238" s="474">
        <v>-63928.033759726939</v>
      </c>
      <c r="T238" s="475">
        <f>Skattekompensation[[#This Row],[Skattekompensationen från åren 2010-2021 sammanlagt, €]]+Skattekompensation[[#This Row],[Återkrav av fördröjda skatteintäkter år 2021]]</f>
        <v>2764334.7361441148</v>
      </c>
    </row>
    <row r="239" spans="1:20" x14ac:dyDescent="0.25">
      <c r="A239" s="39">
        <v>749</v>
      </c>
      <c r="B239" s="13" t="s">
        <v>164</v>
      </c>
      <c r="C239" s="15">
        <v>21423</v>
      </c>
      <c r="D239" s="471">
        <v>-226545.67489636378</v>
      </c>
      <c r="E239" s="471">
        <v>-139347.34574668042</v>
      </c>
      <c r="F239" s="471">
        <v>-271854.80987563654</v>
      </c>
      <c r="G239" s="471">
        <v>-7551.522496545459</v>
      </c>
      <c r="H239" s="471">
        <v>-1608.1922314422995</v>
      </c>
      <c r="I239" s="471">
        <v>-7551.522496545459</v>
      </c>
      <c r="J239" s="471">
        <v>-1820.8921774255393</v>
      </c>
      <c r="K239" s="471">
        <v>-3641.7843548510787</v>
      </c>
      <c r="L239" s="471">
        <v>27662.64647265969</v>
      </c>
      <c r="M239" s="471">
        <v>-12959.385314585843</v>
      </c>
      <c r="N239" s="471">
        <v>-8639.5902097238959</v>
      </c>
      <c r="O23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-653858.07332714077</v>
      </c>
      <c r="P239" s="449">
        <f>Skattekompensation[[#This Row],[Sammanlagt]]*-1</f>
        <v>653858.07332714077</v>
      </c>
      <c r="Q239" s="450">
        <v>8041222.0294758845</v>
      </c>
      <c r="R239" s="451">
        <v>8695080.1028030254</v>
      </c>
      <c r="S239" s="474">
        <v>-350376.72221268452</v>
      </c>
      <c r="T239" s="475">
        <f>Skattekompensation[[#This Row],[Skattekompensationen från åren 2010-2021 sammanlagt, €]]+Skattekompensation[[#This Row],[Återkrav av fördröjda skatteintäkter år 2021]]</f>
        <v>8344703.3805903411</v>
      </c>
    </row>
    <row r="240" spans="1:20" x14ac:dyDescent="0.25">
      <c r="A240" s="39">
        <v>751</v>
      </c>
      <c r="B240" s="13" t="s">
        <v>165</v>
      </c>
      <c r="C240" s="15">
        <v>2988</v>
      </c>
      <c r="D240" s="471">
        <v>-28565.358284042475</v>
      </c>
      <c r="E240" s="471">
        <v>-25808.466043521206</v>
      </c>
      <c r="F240" s="471">
        <v>-34278.429940850969</v>
      </c>
      <c r="G240" s="471">
        <v>-952.17860946808253</v>
      </c>
      <c r="H240" s="471">
        <v>-107.31662306624273</v>
      </c>
      <c r="I240" s="471">
        <v>-952.17860946808253</v>
      </c>
      <c r="J240" s="471">
        <v>-15.089966771725388</v>
      </c>
      <c r="K240" s="471">
        <v>-30.179933543450776</v>
      </c>
      <c r="L240" s="471">
        <v>4648.5524640626481</v>
      </c>
      <c r="M240" s="471">
        <v>-2036.08196882485</v>
      </c>
      <c r="N240" s="471">
        <v>-1357.3879792165667</v>
      </c>
      <c r="O24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-89454.115494711004</v>
      </c>
      <c r="P240" s="449">
        <f>Skattekompensation[[#This Row],[Sammanlagt]]*-1</f>
        <v>89454.115494711004</v>
      </c>
      <c r="Q240" s="450">
        <v>1443410.4640068084</v>
      </c>
      <c r="R240" s="451">
        <v>1532864.5795015194</v>
      </c>
      <c r="S240" s="474">
        <v>-47098.679841021061</v>
      </c>
      <c r="T240" s="475">
        <f>Skattekompensation[[#This Row],[Skattekompensationen från åren 2010-2021 sammanlagt, €]]+Skattekompensation[[#This Row],[Återkrav av fördröjda skatteintäkter år 2021]]</f>
        <v>1485765.8996604984</v>
      </c>
    </row>
    <row r="241" spans="1:20" x14ac:dyDescent="0.25">
      <c r="A241" s="39">
        <v>753</v>
      </c>
      <c r="B241" s="13" t="s">
        <v>364</v>
      </c>
      <c r="C241" s="15">
        <v>21170</v>
      </c>
      <c r="D241" s="471">
        <v>-197582.01413956922</v>
      </c>
      <c r="E241" s="471">
        <v>-107731.14766424691</v>
      </c>
      <c r="F241" s="471">
        <v>-237098.41696748306</v>
      </c>
      <c r="G241" s="471">
        <v>-6586.0671379856403</v>
      </c>
      <c r="H241" s="471">
        <v>-5475.6823653115389</v>
      </c>
      <c r="I241" s="471">
        <v>-6586.0671379856403</v>
      </c>
      <c r="J241" s="471">
        <v>-7186.5288244641997</v>
      </c>
      <c r="K241" s="471">
        <v>-14373.057648928399</v>
      </c>
      <c r="L241" s="471">
        <v>19259.22483952238</v>
      </c>
      <c r="M241" s="471">
        <v>-10971.092504032595</v>
      </c>
      <c r="N241" s="471">
        <v>-7314.0616693550646</v>
      </c>
      <c r="O24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-581644.91121983971</v>
      </c>
      <c r="P241" s="449">
        <f>Skattekompensation[[#This Row],[Sammanlagt]]*-1</f>
        <v>581644.91121983971</v>
      </c>
      <c r="Q241" s="450">
        <v>6244079.2665352635</v>
      </c>
      <c r="R241" s="451">
        <v>6825724.1777551034</v>
      </c>
      <c r="S241" s="474">
        <v>-397665.09337655763</v>
      </c>
      <c r="T241" s="475">
        <f>Skattekompensation[[#This Row],[Skattekompensationen från åren 2010-2021 sammanlagt, €]]+Skattekompensation[[#This Row],[Återkrav av fördröjda skatteintäkter år 2021]]</f>
        <v>6428059.0843785461</v>
      </c>
    </row>
    <row r="242" spans="1:20" x14ac:dyDescent="0.25">
      <c r="A242" s="39">
        <v>755</v>
      </c>
      <c r="B242" s="13" t="s">
        <v>365</v>
      </c>
      <c r="C242" s="15">
        <v>6145</v>
      </c>
      <c r="D242" s="471">
        <v>-62990.417238570401</v>
      </c>
      <c r="E242" s="471">
        <v>-37771.330264492739</v>
      </c>
      <c r="F242" s="471">
        <v>-75588.500686284489</v>
      </c>
      <c r="G242" s="471">
        <v>-2099.6805746190134</v>
      </c>
      <c r="H242" s="471">
        <v>-1321.756408543233</v>
      </c>
      <c r="I242" s="471">
        <v>-2099.6805746190134</v>
      </c>
      <c r="J242" s="471">
        <v>-1909.366853433927</v>
      </c>
      <c r="K242" s="471">
        <v>-3818.7337068678539</v>
      </c>
      <c r="L242" s="471">
        <v>7030.7454151614802</v>
      </c>
      <c r="M242" s="471">
        <v>-4410.2885286323162</v>
      </c>
      <c r="N242" s="471">
        <v>-2940.1923524215445</v>
      </c>
      <c r="O24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-187919.20177332303</v>
      </c>
      <c r="P242" s="449">
        <f>Skattekompensation[[#This Row],[Sammanlagt]]*-1</f>
        <v>187919.20177332303</v>
      </c>
      <c r="Q242" s="450">
        <v>2294795.2103457102</v>
      </c>
      <c r="R242" s="451">
        <v>2482714.4121190333</v>
      </c>
      <c r="S242" s="474">
        <v>-115011.24634860597</v>
      </c>
      <c r="T242" s="475">
        <f>Skattekompensation[[#This Row],[Skattekompensationen från åren 2010-2021 sammanlagt, €]]+Skattekompensation[[#This Row],[Återkrav av fördröjda skatteintäkter år 2021]]</f>
        <v>2367703.1657704273</v>
      </c>
    </row>
    <row r="243" spans="1:20" x14ac:dyDescent="0.25">
      <c r="A243" s="39">
        <v>758</v>
      </c>
      <c r="B243" s="13" t="s">
        <v>166</v>
      </c>
      <c r="C243" s="15">
        <v>8303</v>
      </c>
      <c r="D243" s="471">
        <v>-97589.207676157152</v>
      </c>
      <c r="E243" s="471">
        <v>-69528.558800356928</v>
      </c>
      <c r="F243" s="471">
        <v>-117107.04921138858</v>
      </c>
      <c r="G243" s="471">
        <v>-3252.9735892052386</v>
      </c>
      <c r="H243" s="471">
        <v>-218.58088643320156</v>
      </c>
      <c r="I243" s="471">
        <v>-3252.9735892052386</v>
      </c>
      <c r="J243" s="471">
        <v>-29.326250007967293</v>
      </c>
      <c r="K243" s="471">
        <v>-58.652500015934585</v>
      </c>
      <c r="L243" s="471">
        <v>12919.481967099216</v>
      </c>
      <c r="M243" s="471">
        <v>-4952.3098870712547</v>
      </c>
      <c r="N243" s="471">
        <v>-3301.5399247141695</v>
      </c>
      <c r="O24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-286371.69034745643</v>
      </c>
      <c r="P243" s="449">
        <f>Skattekompensation[[#This Row],[Sammanlagt]]*-1</f>
        <v>286371.69034745643</v>
      </c>
      <c r="Q243" s="450">
        <v>4148819.3086721883</v>
      </c>
      <c r="R243" s="451">
        <v>4435190.9990196452</v>
      </c>
      <c r="S243" s="474">
        <v>-149901.51207012389</v>
      </c>
      <c r="T243" s="475">
        <f>Skattekompensation[[#This Row],[Skattekompensationen från åren 2010-2021 sammanlagt, €]]+Skattekompensation[[#This Row],[Återkrav av fördröjda skatteintäkter år 2021]]</f>
        <v>4285289.4869495211</v>
      </c>
    </row>
    <row r="244" spans="1:20" x14ac:dyDescent="0.25">
      <c r="A244" s="39">
        <v>759</v>
      </c>
      <c r="B244" s="13" t="s">
        <v>167</v>
      </c>
      <c r="C244" s="15">
        <v>2052</v>
      </c>
      <c r="D244" s="471">
        <v>-25081.509486979754</v>
      </c>
      <c r="E244" s="471">
        <v>-23462.858318074392</v>
      </c>
      <c r="F244" s="471">
        <v>-30097.811384375706</v>
      </c>
      <c r="G244" s="471">
        <v>-836.05031623265847</v>
      </c>
      <c r="H244" s="471">
        <v>-39.976842709304968</v>
      </c>
      <c r="I244" s="471">
        <v>-836.05031623265847</v>
      </c>
      <c r="J244" s="471">
        <v>0</v>
      </c>
      <c r="K244" s="471">
        <v>0</v>
      </c>
      <c r="L244" s="471">
        <v>3742.3196211271484</v>
      </c>
      <c r="M244" s="471">
        <v>-2423.1838869946305</v>
      </c>
      <c r="N244" s="471">
        <v>-1615.4559246630872</v>
      </c>
      <c r="O24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-80650.576855135063</v>
      </c>
      <c r="P244" s="449">
        <f>Skattekompensation[[#This Row],[Sammanlagt]]*-1</f>
        <v>80650.576855135063</v>
      </c>
      <c r="Q244" s="450">
        <v>1323296.1455685694</v>
      </c>
      <c r="R244" s="451">
        <v>1403946.7224237046</v>
      </c>
      <c r="S244" s="474">
        <v>-22683.266412893332</v>
      </c>
      <c r="T244" s="475">
        <f>Skattekompensation[[#This Row],[Skattekompensationen från åren 2010-2021 sammanlagt, €]]+Skattekompensation[[#This Row],[Återkrav av fördröjda skatteintäkter år 2021]]</f>
        <v>1381263.4560108113</v>
      </c>
    </row>
    <row r="245" spans="1:20" x14ac:dyDescent="0.25">
      <c r="A245" s="39">
        <v>761</v>
      </c>
      <c r="B245" s="13" t="s">
        <v>168</v>
      </c>
      <c r="C245" s="15">
        <v>8711</v>
      </c>
      <c r="D245" s="471">
        <v>-105795.35744202061</v>
      </c>
      <c r="E245" s="471">
        <v>-82570.786823835166</v>
      </c>
      <c r="F245" s="471">
        <v>-126954.42893042472</v>
      </c>
      <c r="G245" s="471">
        <v>-3526.5119147340201</v>
      </c>
      <c r="H245" s="471">
        <v>-281.37558949695369</v>
      </c>
      <c r="I245" s="471">
        <v>-3526.5119147340201</v>
      </c>
      <c r="J245" s="471">
        <v>-94.077899445043968</v>
      </c>
      <c r="K245" s="471">
        <v>-188.15579889008794</v>
      </c>
      <c r="L245" s="471">
        <v>11106.127817656712</v>
      </c>
      <c r="M245" s="471">
        <v>-12794.524651293485</v>
      </c>
      <c r="N245" s="471">
        <v>-8529.683100862323</v>
      </c>
      <c r="O24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-333155.28624807973</v>
      </c>
      <c r="P245" s="449">
        <f>Skattekompensation[[#This Row],[Sammanlagt]]*-1</f>
        <v>333155.28624807973</v>
      </c>
      <c r="Q245" s="450">
        <v>4924140.6891967747</v>
      </c>
      <c r="R245" s="451">
        <v>5257295.9754448542</v>
      </c>
      <c r="S245" s="474">
        <v>-107903.11409604197</v>
      </c>
      <c r="T245" s="475">
        <f>Skattekompensation[[#This Row],[Skattekompensationen från åren 2010-2021 sammanlagt, €]]+Skattekompensation[[#This Row],[Återkrav av fördröjda skatteintäkter år 2021]]</f>
        <v>5149392.8613488125</v>
      </c>
    </row>
    <row r="246" spans="1:20" x14ac:dyDescent="0.25">
      <c r="A246" s="39">
        <v>762</v>
      </c>
      <c r="B246" s="13" t="s">
        <v>169</v>
      </c>
      <c r="C246" s="15">
        <v>3897</v>
      </c>
      <c r="D246" s="471">
        <v>-45515.903191026591</v>
      </c>
      <c r="E246" s="471">
        <v>-41601.352754900276</v>
      </c>
      <c r="F246" s="471">
        <v>-54619.083829231909</v>
      </c>
      <c r="G246" s="471">
        <v>-1517.1967730342196</v>
      </c>
      <c r="H246" s="471">
        <v>-27.727583190109097</v>
      </c>
      <c r="I246" s="471">
        <v>-1517.1967730342196</v>
      </c>
      <c r="J246" s="471">
        <v>-23.069193805695289</v>
      </c>
      <c r="K246" s="471">
        <v>-46.138387611390577</v>
      </c>
      <c r="L246" s="471">
        <v>5713.4871124582987</v>
      </c>
      <c r="M246" s="471">
        <v>-4943.4553155835038</v>
      </c>
      <c r="N246" s="471">
        <v>-3295.6368770556692</v>
      </c>
      <c r="O24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-147393.2735660153</v>
      </c>
      <c r="P246" s="449">
        <f>Skattekompensation[[#This Row],[Sammanlagt]]*-1</f>
        <v>147393.2735660153</v>
      </c>
      <c r="Q246" s="450">
        <v>2395307.9426465579</v>
      </c>
      <c r="R246" s="451">
        <v>2542701.2162125735</v>
      </c>
      <c r="S246" s="474">
        <v>-48015.544427629451</v>
      </c>
      <c r="T246" s="475">
        <f>Skattekompensation[[#This Row],[Skattekompensationen från åren 2010-2021 sammanlagt, €]]+Skattekompensation[[#This Row],[Återkrav av fördröjda skatteintäkter år 2021]]</f>
        <v>2494685.6717849439</v>
      </c>
    </row>
    <row r="247" spans="1:20" x14ac:dyDescent="0.25">
      <c r="A247" s="39">
        <v>765</v>
      </c>
      <c r="B247" s="13" t="s">
        <v>170</v>
      </c>
      <c r="C247" s="15">
        <v>10336</v>
      </c>
      <c r="D247" s="471">
        <v>-123329.30358886944</v>
      </c>
      <c r="E247" s="471">
        <v>-82835.840810466951</v>
      </c>
      <c r="F247" s="471">
        <v>-147995.16430664333</v>
      </c>
      <c r="G247" s="471">
        <v>-4110.9767862956487</v>
      </c>
      <c r="H247" s="471">
        <v>-395.13715955095915</v>
      </c>
      <c r="I247" s="471">
        <v>-4110.9767862956487</v>
      </c>
      <c r="J247" s="471">
        <v>-146.28459530938724</v>
      </c>
      <c r="K247" s="471">
        <v>-292.56919061877448</v>
      </c>
      <c r="L247" s="471">
        <v>12238.141465701019</v>
      </c>
      <c r="M247" s="471">
        <v>-9213.4083551537587</v>
      </c>
      <c r="N247" s="471">
        <v>-6142.2722367691722</v>
      </c>
      <c r="O24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-366333.79235027201</v>
      </c>
      <c r="P247" s="449">
        <f>Skattekompensation[[#This Row],[Sammanlagt]]*-1</f>
        <v>366333.79235027201</v>
      </c>
      <c r="Q247" s="450">
        <v>5100571.6904423721</v>
      </c>
      <c r="R247" s="451">
        <v>5466905.4827926438</v>
      </c>
      <c r="S247" s="474">
        <v>-143249.50243967056</v>
      </c>
      <c r="T247" s="475">
        <f>Skattekompensation[[#This Row],[Skattekompensationen från åren 2010-2021 sammanlagt, €]]+Skattekompensation[[#This Row],[Återkrav av fördröjda skatteintäkter år 2021]]</f>
        <v>5323655.9803529736</v>
      </c>
    </row>
    <row r="248" spans="1:20" x14ac:dyDescent="0.25">
      <c r="A248" s="39">
        <v>768</v>
      </c>
      <c r="B248" s="13" t="s">
        <v>171</v>
      </c>
      <c r="C248" s="15">
        <v>2492</v>
      </c>
      <c r="D248" s="471">
        <v>-28411.855196229037</v>
      </c>
      <c r="E248" s="471">
        <v>-29031.010951532578</v>
      </c>
      <c r="F248" s="471">
        <v>-34094.226235474845</v>
      </c>
      <c r="G248" s="471">
        <v>-947.0618398743012</v>
      </c>
      <c r="H248" s="471">
        <v>-63.219595815359739</v>
      </c>
      <c r="I248" s="471">
        <v>-947.0618398743012</v>
      </c>
      <c r="J248" s="471">
        <v>-7.564721733503931</v>
      </c>
      <c r="K248" s="471">
        <v>-15.129443467007862</v>
      </c>
      <c r="L248" s="471">
        <v>3603.2750721865546</v>
      </c>
      <c r="M248" s="471">
        <v>-3308.8539254335183</v>
      </c>
      <c r="N248" s="471">
        <v>-2205.9026169556787</v>
      </c>
      <c r="O24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-95428.611294203554</v>
      </c>
      <c r="P248" s="449">
        <f>Skattekompensation[[#This Row],[Sammanlagt]]*-1</f>
        <v>95428.611294203554</v>
      </c>
      <c r="Q248" s="450">
        <v>1612685.717225495</v>
      </c>
      <c r="R248" s="451">
        <v>1708114.3285196987</v>
      </c>
      <c r="S248" s="474">
        <v>-31452.070845176411</v>
      </c>
      <c r="T248" s="475">
        <f>Skattekompensation[[#This Row],[Skattekompensationen från åren 2010-2021 sammanlagt, €]]+Skattekompensation[[#This Row],[Återkrav av fördröjda skatteintäkter år 2021]]</f>
        <v>1676662.2576745222</v>
      </c>
    </row>
    <row r="249" spans="1:20" x14ac:dyDescent="0.25">
      <c r="A249" s="39">
        <v>777</v>
      </c>
      <c r="B249" s="13" t="s">
        <v>172</v>
      </c>
      <c r="C249" s="15">
        <v>7727</v>
      </c>
      <c r="D249" s="471">
        <v>-86751.755417267734</v>
      </c>
      <c r="E249" s="471">
        <v>-81615.574531587743</v>
      </c>
      <c r="F249" s="471">
        <v>-104102.10650072129</v>
      </c>
      <c r="G249" s="471">
        <v>-2891.7251805755914</v>
      </c>
      <c r="H249" s="471">
        <v>-126.00750354246107</v>
      </c>
      <c r="I249" s="471">
        <v>-2891.7251805755914</v>
      </c>
      <c r="J249" s="471">
        <v>-194.78788369754349</v>
      </c>
      <c r="K249" s="471">
        <v>-389.57576739508698</v>
      </c>
      <c r="L249" s="471">
        <v>13250.989937217166</v>
      </c>
      <c r="M249" s="471">
        <v>-5401.6234367817733</v>
      </c>
      <c r="N249" s="471">
        <v>-3601.0822911878486</v>
      </c>
      <c r="O24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-274714.97375611542</v>
      </c>
      <c r="P249" s="449">
        <f>Skattekompensation[[#This Row],[Sammanlagt]]*-1</f>
        <v>274714.97375611542</v>
      </c>
      <c r="Q249" s="450">
        <v>4364729.3374004345</v>
      </c>
      <c r="R249" s="451">
        <v>4639444.3111565504</v>
      </c>
      <c r="S249" s="474">
        <v>-102727.61941816637</v>
      </c>
      <c r="T249" s="475">
        <f>Skattekompensation[[#This Row],[Skattekompensationen från åren 2010-2021 sammanlagt, €]]+Skattekompensation[[#This Row],[Återkrav av fördröjda skatteintäkter år 2021]]</f>
        <v>4536716.6917383838</v>
      </c>
    </row>
    <row r="250" spans="1:20" x14ac:dyDescent="0.25">
      <c r="A250" s="39">
        <v>778</v>
      </c>
      <c r="B250" s="13" t="s">
        <v>173</v>
      </c>
      <c r="C250" s="15">
        <v>7064</v>
      </c>
      <c r="D250" s="471">
        <v>-78406.065526680584</v>
      </c>
      <c r="E250" s="471">
        <v>-70364.395627924998</v>
      </c>
      <c r="F250" s="471">
        <v>-94087.278632016707</v>
      </c>
      <c r="G250" s="471">
        <v>-2613.5355175560194</v>
      </c>
      <c r="H250" s="471">
        <v>-200.06228411538589</v>
      </c>
      <c r="I250" s="471">
        <v>-2613.5355175560194</v>
      </c>
      <c r="J250" s="471">
        <v>-173.97749705004216</v>
      </c>
      <c r="K250" s="471">
        <v>-347.95499410008432</v>
      </c>
      <c r="L250" s="471">
        <v>8102.8988300756109</v>
      </c>
      <c r="M250" s="471">
        <v>-6754.6092028705652</v>
      </c>
      <c r="N250" s="471">
        <v>-4503.0728019137105</v>
      </c>
      <c r="O25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-251961.58877170851</v>
      </c>
      <c r="P250" s="449">
        <f>Skattekompensation[[#This Row],[Sammanlagt]]*-1</f>
        <v>251961.58877170851</v>
      </c>
      <c r="Q250" s="450">
        <v>3738792.8282188731</v>
      </c>
      <c r="R250" s="451">
        <v>3990754.4169905814</v>
      </c>
      <c r="S250" s="474">
        <v>-91330.051863782675</v>
      </c>
      <c r="T250" s="475">
        <f>Skattekompensation[[#This Row],[Skattekompensationen från åren 2010-2021 sammanlagt, €]]+Skattekompensation[[#This Row],[Återkrav av fördröjda skatteintäkter år 2021]]</f>
        <v>3899424.3651267989</v>
      </c>
    </row>
    <row r="251" spans="1:20" x14ac:dyDescent="0.25">
      <c r="A251" s="39">
        <v>781</v>
      </c>
      <c r="B251" s="13" t="s">
        <v>174</v>
      </c>
      <c r="C251" s="15">
        <v>3657</v>
      </c>
      <c r="D251" s="471">
        <v>-41844.449453988957</v>
      </c>
      <c r="E251" s="471">
        <v>-39307.32256313481</v>
      </c>
      <c r="F251" s="471">
        <v>-50213.339344786749</v>
      </c>
      <c r="G251" s="471">
        <v>-1394.8149817996318</v>
      </c>
      <c r="H251" s="471">
        <v>-97.325103915330885</v>
      </c>
      <c r="I251" s="471">
        <v>-1394.8149817996318</v>
      </c>
      <c r="J251" s="471">
        <v>-56.348047928820215</v>
      </c>
      <c r="K251" s="471">
        <v>-112.69609585764043</v>
      </c>
      <c r="L251" s="471">
        <v>5987.6891822141497</v>
      </c>
      <c r="M251" s="471">
        <v>-5841.3100517792263</v>
      </c>
      <c r="N251" s="471">
        <v>-3894.2067011861509</v>
      </c>
      <c r="O25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-138168.93814396282</v>
      </c>
      <c r="P251" s="449">
        <f>Skattekompensation[[#This Row],[Sammanlagt]]*-1</f>
        <v>138168.93814396282</v>
      </c>
      <c r="Q251" s="450">
        <v>2271784.0149852154</v>
      </c>
      <c r="R251" s="451">
        <v>2409952.9531291784</v>
      </c>
      <c r="S251" s="474">
        <v>-44325.312429330792</v>
      </c>
      <c r="T251" s="475">
        <f>Skattekompensation[[#This Row],[Skattekompensationen från åren 2010-2021 sammanlagt, €]]+Skattekompensation[[#This Row],[Återkrav av fördröjda skatteintäkter år 2021]]</f>
        <v>2365627.6406998476</v>
      </c>
    </row>
    <row r="252" spans="1:20" x14ac:dyDescent="0.25">
      <c r="A252" s="39">
        <v>783</v>
      </c>
      <c r="B252" s="13" t="s">
        <v>175</v>
      </c>
      <c r="C252" s="15">
        <v>6721</v>
      </c>
      <c r="D252" s="471">
        <v>-76606.633411577714</v>
      </c>
      <c r="E252" s="471">
        <v>-56128.267908164205</v>
      </c>
      <c r="F252" s="471">
        <v>-91927.960093893256</v>
      </c>
      <c r="G252" s="471">
        <v>-2553.5544470525906</v>
      </c>
      <c r="H252" s="471">
        <v>-143.54827329053327</v>
      </c>
      <c r="I252" s="471">
        <v>-2553.5544470525906</v>
      </c>
      <c r="J252" s="471">
        <v>-70.12788187585852</v>
      </c>
      <c r="K252" s="471">
        <v>-140.25576375171704</v>
      </c>
      <c r="L252" s="471">
        <v>6972.995283013629</v>
      </c>
      <c r="M252" s="471">
        <v>-7133.1409169506951</v>
      </c>
      <c r="N252" s="471">
        <v>-4755.4272779671301</v>
      </c>
      <c r="O25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-235039.4751385627</v>
      </c>
      <c r="P252" s="449">
        <f>Skattekompensation[[#This Row],[Sammanlagt]]*-1</f>
        <v>235039.4751385627</v>
      </c>
      <c r="Q252" s="450">
        <v>3386890.4257103461</v>
      </c>
      <c r="R252" s="451">
        <v>3621929.9008489088</v>
      </c>
      <c r="S252" s="474">
        <v>-106344.9672093854</v>
      </c>
      <c r="T252" s="475">
        <f>Skattekompensation[[#This Row],[Skattekompensationen från åren 2010-2021 sammanlagt, €]]+Skattekompensation[[#This Row],[Återkrav av fördröjda skatteintäkter år 2021]]</f>
        <v>3515584.9336395236</v>
      </c>
    </row>
    <row r="253" spans="1:20" x14ac:dyDescent="0.25">
      <c r="A253" s="39">
        <v>785</v>
      </c>
      <c r="B253" s="13" t="s">
        <v>176</v>
      </c>
      <c r="C253" s="15">
        <v>2792</v>
      </c>
      <c r="D253" s="471">
        <v>-28611.901494341597</v>
      </c>
      <c r="E253" s="471">
        <v>-30889.217190644213</v>
      </c>
      <c r="F253" s="471">
        <v>-34334.281793209913</v>
      </c>
      <c r="G253" s="471">
        <v>-953.73004981138649</v>
      </c>
      <c r="H253" s="471">
        <v>-35.963418637517684</v>
      </c>
      <c r="I253" s="471">
        <v>-953.73004981138649</v>
      </c>
      <c r="J253" s="471">
        <v>0</v>
      </c>
      <c r="K253" s="471">
        <v>0</v>
      </c>
      <c r="L253" s="471">
        <v>2781.2241526511907</v>
      </c>
      <c r="M253" s="471">
        <v>-2977.0986892331871</v>
      </c>
      <c r="N253" s="471">
        <v>-1984.7324594887914</v>
      </c>
      <c r="O25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-97959.430992526803</v>
      </c>
      <c r="P253" s="449">
        <f>Skattekompensation[[#This Row],[Sammanlagt]]*-1</f>
        <v>97959.430992526803</v>
      </c>
      <c r="Q253" s="450">
        <v>1672589.1670495912</v>
      </c>
      <c r="R253" s="451">
        <v>1770548.5980421179</v>
      </c>
      <c r="S253" s="474">
        <v>-42245.337620929829</v>
      </c>
      <c r="T253" s="475">
        <f>Skattekompensation[[#This Row],[Skattekompensationen från åren 2010-2021 sammanlagt, €]]+Skattekompensation[[#This Row],[Återkrav av fördröjda skatteintäkter år 2021]]</f>
        <v>1728303.2604211881</v>
      </c>
    </row>
    <row r="254" spans="1:20" x14ac:dyDescent="0.25">
      <c r="A254" s="39">
        <v>790</v>
      </c>
      <c r="B254" s="13" t="s">
        <v>177</v>
      </c>
      <c r="C254" s="15">
        <v>24277</v>
      </c>
      <c r="D254" s="471">
        <v>-277310.53338196035</v>
      </c>
      <c r="E254" s="471">
        <v>-223431.45347522863</v>
      </c>
      <c r="F254" s="471">
        <v>-332772.64005835244</v>
      </c>
      <c r="G254" s="471">
        <v>-9243.6844460653447</v>
      </c>
      <c r="H254" s="471">
        <v>-1205.5340669706202</v>
      </c>
      <c r="I254" s="471">
        <v>-9243.6844460653447</v>
      </c>
      <c r="J254" s="471">
        <v>-551.15634847970512</v>
      </c>
      <c r="K254" s="471">
        <v>-1102.3126969594102</v>
      </c>
      <c r="L254" s="471">
        <v>27648.319997569164</v>
      </c>
      <c r="M254" s="471">
        <v>-22327.305853150523</v>
      </c>
      <c r="N254" s="471">
        <v>-14884.870568767014</v>
      </c>
      <c r="O25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-864424.85534443008</v>
      </c>
      <c r="P254" s="449">
        <f>Skattekompensation[[#This Row],[Sammanlagt]]*-1</f>
        <v>864424.85534443008</v>
      </c>
      <c r="Q254" s="450">
        <v>12037883.120214267</v>
      </c>
      <c r="R254" s="451">
        <v>12902307.975558696</v>
      </c>
      <c r="S254" s="474">
        <v>-316597.27415866102</v>
      </c>
      <c r="T254" s="475">
        <f>Skattekompensation[[#This Row],[Skattekompensationen från åren 2010-2021 sammanlagt, €]]+Skattekompensation[[#This Row],[Återkrav av fördröjda skatteintäkter år 2021]]</f>
        <v>12585710.701400036</v>
      </c>
    </row>
    <row r="255" spans="1:20" x14ac:dyDescent="0.25">
      <c r="A255" s="39">
        <v>791</v>
      </c>
      <c r="B255" s="13" t="s">
        <v>178</v>
      </c>
      <c r="C255" s="15">
        <v>5231</v>
      </c>
      <c r="D255" s="471">
        <v>-63902.97743204092</v>
      </c>
      <c r="E255" s="471">
        <v>-58219.352954533584</v>
      </c>
      <c r="F255" s="471">
        <v>-76683.572918449107</v>
      </c>
      <c r="G255" s="471">
        <v>-2130.0992477346972</v>
      </c>
      <c r="H255" s="471">
        <v>-50.511211012783804</v>
      </c>
      <c r="I255" s="471">
        <v>-2130.0992477346972</v>
      </c>
      <c r="J255" s="471">
        <v>0</v>
      </c>
      <c r="K255" s="471">
        <v>0</v>
      </c>
      <c r="L255" s="471">
        <v>10309.620225802128</v>
      </c>
      <c r="M255" s="471">
        <v>-8160.9306569323226</v>
      </c>
      <c r="N255" s="471">
        <v>-5440.6204379548817</v>
      </c>
      <c r="O25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-206408.54388059088</v>
      </c>
      <c r="P255" s="449">
        <f>Skattekompensation[[#This Row],[Sammanlagt]]*-1</f>
        <v>206408.54388059088</v>
      </c>
      <c r="Q255" s="450">
        <v>3432788.7514881659</v>
      </c>
      <c r="R255" s="451">
        <v>3639197.2953687566</v>
      </c>
      <c r="S255" s="474">
        <v>-60919.973758699751</v>
      </c>
      <c r="T255" s="475">
        <f>Skattekompensation[[#This Row],[Skattekompensationen från åren 2010-2021 sammanlagt, €]]+Skattekompensation[[#This Row],[Återkrav av fördröjda skatteintäkter år 2021]]</f>
        <v>3578277.3216100568</v>
      </c>
    </row>
    <row r="256" spans="1:20" x14ac:dyDescent="0.25">
      <c r="A256" s="39">
        <v>831</v>
      </c>
      <c r="B256" s="13" t="s">
        <v>179</v>
      </c>
      <c r="C256" s="15">
        <v>4671</v>
      </c>
      <c r="D256" s="471">
        <v>-46299.216469743398</v>
      </c>
      <c r="E256" s="471">
        <v>-32727.77981156325</v>
      </c>
      <c r="F256" s="471">
        <v>-55559.059763692079</v>
      </c>
      <c r="G256" s="471">
        <v>-1543.3072156581134</v>
      </c>
      <c r="H256" s="471">
        <v>-336.40551517157905</v>
      </c>
      <c r="I256" s="471">
        <v>-1543.3072156581134</v>
      </c>
      <c r="J256" s="471">
        <v>-116.47598943093723</v>
      </c>
      <c r="K256" s="471">
        <v>-232.95197886187447</v>
      </c>
      <c r="L256" s="471">
        <v>6155.0535074964782</v>
      </c>
      <c r="M256" s="471">
        <v>-3878.9171151369292</v>
      </c>
      <c r="N256" s="471">
        <v>-2585.9447434246199</v>
      </c>
      <c r="O25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-138668.3123108444</v>
      </c>
      <c r="P256" s="449">
        <f>Skattekompensation[[#This Row],[Sammanlagt]]*-1</f>
        <v>138668.3123108444</v>
      </c>
      <c r="Q256" s="450">
        <v>1882059.573559935</v>
      </c>
      <c r="R256" s="451">
        <v>2020727.8858707794</v>
      </c>
      <c r="S256" s="474">
        <v>-77785.236498781756</v>
      </c>
      <c r="T256" s="475">
        <f>Skattekompensation[[#This Row],[Skattekompensationen från åren 2010-2021 sammanlagt, €]]+Skattekompensation[[#This Row],[Återkrav av fördröjda skatteintäkter år 2021]]</f>
        <v>1942942.6493719977</v>
      </c>
    </row>
    <row r="257" spans="1:20" x14ac:dyDescent="0.25">
      <c r="A257" s="39">
        <v>832</v>
      </c>
      <c r="B257" s="13" t="s">
        <v>180</v>
      </c>
      <c r="C257" s="15">
        <v>3976</v>
      </c>
      <c r="D257" s="471">
        <v>-45158.684051980854</v>
      </c>
      <c r="E257" s="471">
        <v>-37745.446077322231</v>
      </c>
      <c r="F257" s="471">
        <v>-54190.420862377017</v>
      </c>
      <c r="G257" s="471">
        <v>-1505.2894683993618</v>
      </c>
      <c r="H257" s="471">
        <v>-35.166808690382972</v>
      </c>
      <c r="I257" s="471">
        <v>-1505.2894683993618</v>
      </c>
      <c r="J257" s="471">
        <v>0</v>
      </c>
      <c r="K257" s="471">
        <v>0</v>
      </c>
      <c r="L257" s="471">
        <v>5639.1893462911603</v>
      </c>
      <c r="M257" s="471">
        <v>-2268.3912544002842</v>
      </c>
      <c r="N257" s="471">
        <v>-1512.2608362668559</v>
      </c>
      <c r="O25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-138281.75948154519</v>
      </c>
      <c r="P257" s="449">
        <f>Skattekompensation[[#This Row],[Sammanlagt]]*-1</f>
        <v>138281.75948154519</v>
      </c>
      <c r="Q257" s="450">
        <v>2159204.0960068568</v>
      </c>
      <c r="R257" s="451">
        <v>2297485.8554884018</v>
      </c>
      <c r="S257" s="474">
        <v>-46257.102747766476</v>
      </c>
      <c r="T257" s="475">
        <f>Skattekompensation[[#This Row],[Skattekompensationen från åren 2010-2021 sammanlagt, €]]+Skattekompensation[[#This Row],[Återkrav av fördröjda skatteintäkter år 2021]]</f>
        <v>2251228.7527406355</v>
      </c>
    </row>
    <row r="258" spans="1:20" x14ac:dyDescent="0.25">
      <c r="A258" s="39">
        <v>833</v>
      </c>
      <c r="B258" s="13" t="s">
        <v>366</v>
      </c>
      <c r="C258" s="15">
        <v>1639</v>
      </c>
      <c r="D258" s="471">
        <v>-19661.955425428761</v>
      </c>
      <c r="E258" s="471">
        <v>-14813.365659986597</v>
      </c>
      <c r="F258" s="471">
        <v>-23594.346510514515</v>
      </c>
      <c r="G258" s="471">
        <v>-655.39851418095873</v>
      </c>
      <c r="H258" s="471">
        <v>-76.045937018895017</v>
      </c>
      <c r="I258" s="471">
        <v>-655.39851418095873</v>
      </c>
      <c r="J258" s="471">
        <v>-23.266577282107654</v>
      </c>
      <c r="K258" s="471">
        <v>-46.533154564215309</v>
      </c>
      <c r="L258" s="471">
        <v>1773.7064625640764</v>
      </c>
      <c r="M258" s="471">
        <v>-2172.2076330572831</v>
      </c>
      <c r="N258" s="471">
        <v>-1448.1384220381888</v>
      </c>
      <c r="O25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-61372.949885688409</v>
      </c>
      <c r="P258" s="449">
        <f>Skattekompensation[[#This Row],[Sammanlagt]]*-1</f>
        <v>61372.949885688409</v>
      </c>
      <c r="Q258" s="450">
        <v>896885.15541959088</v>
      </c>
      <c r="R258" s="451">
        <v>958258.10530527926</v>
      </c>
      <c r="S258" s="474">
        <v>-25506.493326769181</v>
      </c>
      <c r="T258" s="475">
        <f>Skattekompensation[[#This Row],[Skattekompensationen från åren 2010-2021 sammanlagt, €]]+Skattekompensation[[#This Row],[Återkrav av fördröjda skatteintäkter år 2021]]</f>
        <v>932751.61197851005</v>
      </c>
    </row>
    <row r="259" spans="1:20" x14ac:dyDescent="0.25">
      <c r="A259" s="39">
        <v>834</v>
      </c>
      <c r="B259" s="13" t="s">
        <v>181</v>
      </c>
      <c r="C259" s="15">
        <v>6015</v>
      </c>
      <c r="D259" s="471">
        <v>-68553.270684138493</v>
      </c>
      <c r="E259" s="471">
        <v>-50943.37030159698</v>
      </c>
      <c r="F259" s="471">
        <v>-82263.924820966189</v>
      </c>
      <c r="G259" s="471">
        <v>-2285.1090228046164</v>
      </c>
      <c r="H259" s="471">
        <v>-448.6118537193388</v>
      </c>
      <c r="I259" s="471">
        <v>-2285.1090228046164</v>
      </c>
      <c r="J259" s="471">
        <v>-26.214992961017376</v>
      </c>
      <c r="K259" s="471">
        <v>-52.429985922034753</v>
      </c>
      <c r="L259" s="471">
        <v>8902.8492182697792</v>
      </c>
      <c r="M259" s="471">
        <v>-7118.6236941267889</v>
      </c>
      <c r="N259" s="471">
        <v>-4745.7491294178599</v>
      </c>
      <c r="O25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-209819.56429018817</v>
      </c>
      <c r="P259" s="449">
        <f>Skattekompensation[[#This Row],[Sammanlagt]]*-1</f>
        <v>209819.56429018817</v>
      </c>
      <c r="Q259" s="450">
        <v>3029817.6600308772</v>
      </c>
      <c r="R259" s="451">
        <v>3239637.2243210655</v>
      </c>
      <c r="S259" s="474">
        <v>-84057.795791836557</v>
      </c>
      <c r="T259" s="475">
        <f>Skattekompensation[[#This Row],[Skattekompensationen från åren 2010-2021 sammanlagt, €]]+Skattekompensation[[#This Row],[Återkrav av fördröjda skatteintäkter år 2021]]</f>
        <v>3155579.428529229</v>
      </c>
    </row>
    <row r="260" spans="1:20" x14ac:dyDescent="0.25">
      <c r="A260" s="39">
        <v>837</v>
      </c>
      <c r="B260" s="13" t="s">
        <v>367</v>
      </c>
      <c r="C260" s="15">
        <v>238140</v>
      </c>
      <c r="D260" s="471">
        <v>-2854345.5228288057</v>
      </c>
      <c r="E260" s="471">
        <v>-1854791.878827268</v>
      </c>
      <c r="F260" s="471">
        <v>-3425214.6273945668</v>
      </c>
      <c r="G260" s="471">
        <v>-95144.850760960195</v>
      </c>
      <c r="H260" s="471">
        <v>-20571.620305431123</v>
      </c>
      <c r="I260" s="471">
        <v>-95144.850760960195</v>
      </c>
      <c r="J260" s="471">
        <v>-53132.225751594109</v>
      </c>
      <c r="K260" s="471">
        <v>-106264.45150318822</v>
      </c>
      <c r="L260" s="471">
        <v>155060.77068617506</v>
      </c>
      <c r="M260" s="471">
        <v>-83153.178849153686</v>
      </c>
      <c r="N260" s="471">
        <v>-55435.452566102453</v>
      </c>
      <c r="O26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-8488137.8888618555</v>
      </c>
      <c r="P260" s="449">
        <f>Skattekompensation[[#This Row],[Sammanlagt]]*-1</f>
        <v>8488137.8888618555</v>
      </c>
      <c r="Q260" s="450">
        <v>95846478.713667363</v>
      </c>
      <c r="R260" s="451">
        <v>104334616.60252921</v>
      </c>
      <c r="S260" s="474">
        <v>-3836714.3832656667</v>
      </c>
      <c r="T260" s="475">
        <f>Skattekompensation[[#This Row],[Skattekompensationen från åren 2010-2021 sammanlagt, €]]+Skattekompensation[[#This Row],[Återkrav av fördröjda skatteintäkter år 2021]]</f>
        <v>100497902.21926355</v>
      </c>
    </row>
    <row r="261" spans="1:20" x14ac:dyDescent="0.25">
      <c r="A261" s="39">
        <v>844</v>
      </c>
      <c r="B261" s="13" t="s">
        <v>182</v>
      </c>
      <c r="C261" s="15">
        <v>1520</v>
      </c>
      <c r="D261" s="471">
        <v>-18274.475474559924</v>
      </c>
      <c r="E261" s="471">
        <v>-18542.207661840264</v>
      </c>
      <c r="F261" s="471">
        <v>-21929.37056947191</v>
      </c>
      <c r="G261" s="471">
        <v>-609.14918248533081</v>
      </c>
      <c r="H261" s="471">
        <v>-20.019184580514345</v>
      </c>
      <c r="I261" s="471">
        <v>-609.14918248533081</v>
      </c>
      <c r="J261" s="471">
        <v>-28.645277014344629</v>
      </c>
      <c r="K261" s="471">
        <v>-57.290554028689257</v>
      </c>
      <c r="L261" s="471">
        <v>2374.7520686874741</v>
      </c>
      <c r="M261" s="471">
        <v>-2183.2567609621724</v>
      </c>
      <c r="N261" s="471">
        <v>-1455.5045073081151</v>
      </c>
      <c r="O26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-61334.316286049107</v>
      </c>
      <c r="P261" s="449">
        <f>Skattekompensation[[#This Row],[Sammanlagt]]*-1</f>
        <v>61334.316286049107</v>
      </c>
      <c r="Q261" s="450">
        <v>1008782.8821817497</v>
      </c>
      <c r="R261" s="451">
        <v>1070117.1984677988</v>
      </c>
      <c r="S261" s="474">
        <v>-17526.01951392589</v>
      </c>
      <c r="T261" s="475">
        <f>Skattekompensation[[#This Row],[Skattekompensationen från åren 2010-2021 sammanlagt, €]]+Skattekompensation[[#This Row],[Återkrav av fördröjda skatteintäkter år 2021]]</f>
        <v>1052591.1789538728</v>
      </c>
    </row>
    <row r="262" spans="1:20" x14ac:dyDescent="0.25">
      <c r="A262" s="39">
        <v>845</v>
      </c>
      <c r="B262" s="13" t="s">
        <v>183</v>
      </c>
      <c r="C262" s="15">
        <v>3001</v>
      </c>
      <c r="D262" s="471">
        <v>-32293.558935175573</v>
      </c>
      <c r="E262" s="471">
        <v>-26295.884205253831</v>
      </c>
      <c r="F262" s="471">
        <v>-38752.270722210691</v>
      </c>
      <c r="G262" s="471">
        <v>-1076.4519645058524</v>
      </c>
      <c r="H262" s="471">
        <v>-70.427524020988301</v>
      </c>
      <c r="I262" s="471">
        <v>-1076.4519645058524</v>
      </c>
      <c r="J262" s="471">
        <v>-16.185445065814022</v>
      </c>
      <c r="K262" s="471">
        <v>-32.370890131628045</v>
      </c>
      <c r="L262" s="471">
        <v>3987.0913350768838</v>
      </c>
      <c r="M262" s="471">
        <v>-2799.001584379258</v>
      </c>
      <c r="N262" s="471">
        <v>-1866.0010562528387</v>
      </c>
      <c r="O26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-100291.51295642542</v>
      </c>
      <c r="P262" s="449">
        <f>Skattekompensation[[#This Row],[Sammanlagt]]*-1</f>
        <v>100291.51295642542</v>
      </c>
      <c r="Q262" s="450">
        <v>1568606.5031921763</v>
      </c>
      <c r="R262" s="451">
        <v>1668898.0161486017</v>
      </c>
      <c r="S262" s="474">
        <v>-44954.991674040895</v>
      </c>
      <c r="T262" s="475">
        <f>Skattekompensation[[#This Row],[Skattekompensationen från åren 2010-2021 sammanlagt, €]]+Skattekompensation[[#This Row],[Återkrav av fördröjda skatteintäkter år 2021]]</f>
        <v>1623943.0244745607</v>
      </c>
    </row>
    <row r="263" spans="1:20" x14ac:dyDescent="0.25">
      <c r="A263" s="39">
        <v>846</v>
      </c>
      <c r="B263" s="13" t="s">
        <v>368</v>
      </c>
      <c r="C263" s="15">
        <v>5076</v>
      </c>
      <c r="D263" s="471">
        <v>-61359.704260801838</v>
      </c>
      <c r="E263" s="471">
        <v>-56578.313327951873</v>
      </c>
      <c r="F263" s="471">
        <v>-73631.645112962215</v>
      </c>
      <c r="G263" s="471">
        <v>-2045.3234753600614</v>
      </c>
      <c r="H263" s="471">
        <v>-68.931731242555514</v>
      </c>
      <c r="I263" s="471">
        <v>-2045.3234753600614</v>
      </c>
      <c r="J263" s="471">
        <v>-33.530518055550694</v>
      </c>
      <c r="K263" s="471">
        <v>-67.061036111101387</v>
      </c>
      <c r="L263" s="471">
        <v>6900.8076178288165</v>
      </c>
      <c r="M263" s="471">
        <v>-5964.2315700376757</v>
      </c>
      <c r="N263" s="471">
        <v>-3976.1543800251175</v>
      </c>
      <c r="O26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-198869.4112700792</v>
      </c>
      <c r="P263" s="449">
        <f>Skattekompensation[[#This Row],[Sammanlagt]]*-1</f>
        <v>198869.4112700792</v>
      </c>
      <c r="Q263" s="450">
        <v>3151599.6993752937</v>
      </c>
      <c r="R263" s="451">
        <v>3350469.1106453729</v>
      </c>
      <c r="S263" s="474">
        <v>-61988.653344198283</v>
      </c>
      <c r="T263" s="475">
        <f>Skattekompensation[[#This Row],[Skattekompensationen från åren 2010-2021 sammanlagt, €]]+Skattekompensation[[#This Row],[Återkrav av fördröjda skatteintäkter år 2021]]</f>
        <v>3288480.4573011748</v>
      </c>
    </row>
    <row r="264" spans="1:20" x14ac:dyDescent="0.25">
      <c r="A264" s="39">
        <v>848</v>
      </c>
      <c r="B264" s="13" t="s">
        <v>184</v>
      </c>
      <c r="C264" s="15">
        <v>4361</v>
      </c>
      <c r="D264" s="471">
        <v>-49123.583779337067</v>
      </c>
      <c r="E264" s="471">
        <v>-49214.335926131549</v>
      </c>
      <c r="F264" s="471">
        <v>-58948.300535204478</v>
      </c>
      <c r="G264" s="471">
        <v>-1637.4527926445687</v>
      </c>
      <c r="H264" s="471">
        <v>-108.95514861616432</v>
      </c>
      <c r="I264" s="471">
        <v>-1637.4527926445687</v>
      </c>
      <c r="J264" s="471">
        <v>-39.389106364815234</v>
      </c>
      <c r="K264" s="471">
        <v>-78.778212729630468</v>
      </c>
      <c r="L264" s="471">
        <v>6126.6226732083051</v>
      </c>
      <c r="M264" s="471">
        <v>-5702.9489867100528</v>
      </c>
      <c r="N264" s="471">
        <v>-3801.9659911400354</v>
      </c>
      <c r="O26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-164166.54059831458</v>
      </c>
      <c r="P264" s="449">
        <f>Skattekompensation[[#This Row],[Sammanlagt]]*-1</f>
        <v>164166.54059831458</v>
      </c>
      <c r="Q264" s="450">
        <v>2675834.5855397223</v>
      </c>
      <c r="R264" s="451">
        <v>2840001.1261380371</v>
      </c>
      <c r="S264" s="474">
        <v>-51260.62926306366</v>
      </c>
      <c r="T264" s="475">
        <f>Skattekompensation[[#This Row],[Skattekompensationen från åren 2010-2021 sammanlagt, €]]+Skattekompensation[[#This Row],[Återkrav av fördröjda skatteintäkter år 2021]]</f>
        <v>2788740.4968749732</v>
      </c>
    </row>
    <row r="265" spans="1:20" x14ac:dyDescent="0.25">
      <c r="A265" s="39">
        <v>849</v>
      </c>
      <c r="B265" s="13" t="s">
        <v>185</v>
      </c>
      <c r="C265" s="15">
        <v>3033</v>
      </c>
      <c r="D265" s="471">
        <v>-36718.162370409242</v>
      </c>
      <c r="E265" s="471">
        <v>-29551.373875465859</v>
      </c>
      <c r="F265" s="471">
        <v>-44061.794844491087</v>
      </c>
      <c r="G265" s="471">
        <v>-1223.9387456803081</v>
      </c>
      <c r="H265" s="471">
        <v>-89.765373762853628</v>
      </c>
      <c r="I265" s="471">
        <v>-1223.9387456803081</v>
      </c>
      <c r="J265" s="471">
        <v>0</v>
      </c>
      <c r="K265" s="471">
        <v>0</v>
      </c>
      <c r="L265" s="471">
        <v>3601.3870870971055</v>
      </c>
      <c r="M265" s="471">
        <v>-5752.088029302733</v>
      </c>
      <c r="N265" s="471">
        <v>-3834.7253528684887</v>
      </c>
      <c r="O26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-118854.40025056378</v>
      </c>
      <c r="P265" s="449">
        <f>Skattekompensation[[#This Row],[Sammanlagt]]*-1</f>
        <v>118854.40025056378</v>
      </c>
      <c r="Q265" s="450">
        <v>1838484.8028650326</v>
      </c>
      <c r="R265" s="451">
        <v>1957339.2031155964</v>
      </c>
      <c r="S265" s="474">
        <v>-34974.964460017472</v>
      </c>
      <c r="T265" s="475">
        <f>Skattekompensation[[#This Row],[Skattekompensationen från åren 2010-2021 sammanlagt, €]]+Skattekompensation[[#This Row],[Återkrav av fördröjda skatteintäkter år 2021]]</f>
        <v>1922364.238655579</v>
      </c>
    </row>
    <row r="266" spans="1:20" x14ac:dyDescent="0.25">
      <c r="A266" s="39">
        <v>850</v>
      </c>
      <c r="B266" s="13" t="s">
        <v>186</v>
      </c>
      <c r="C266" s="15">
        <v>2388</v>
      </c>
      <c r="D266" s="471">
        <v>-26555.407648509747</v>
      </c>
      <c r="E266" s="471">
        <v>-19580.707476492069</v>
      </c>
      <c r="F266" s="471">
        <v>-31866.489178211694</v>
      </c>
      <c r="G266" s="471">
        <v>-885.18025495032487</v>
      </c>
      <c r="H266" s="471">
        <v>-150.06927892586924</v>
      </c>
      <c r="I266" s="471">
        <v>-885.18025495032487</v>
      </c>
      <c r="J266" s="471">
        <v>0</v>
      </c>
      <c r="K266" s="471">
        <v>0</v>
      </c>
      <c r="L266" s="471">
        <v>3526.4229732513381</v>
      </c>
      <c r="M266" s="471">
        <v>-2311.8492419212321</v>
      </c>
      <c r="N266" s="471">
        <v>-1541.232827947488</v>
      </c>
      <c r="O26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-80249.693188657402</v>
      </c>
      <c r="P266" s="449">
        <f>Skattekompensation[[#This Row],[Sammanlagt]]*-1</f>
        <v>80249.693188657402</v>
      </c>
      <c r="Q266" s="450">
        <v>1151275.204458484</v>
      </c>
      <c r="R266" s="451">
        <v>1231524.8976471415</v>
      </c>
      <c r="S266" s="474">
        <v>-31996.633272835476</v>
      </c>
      <c r="T266" s="475">
        <f>Skattekompensation[[#This Row],[Skattekompensationen från åren 2010-2021 sammanlagt, €]]+Skattekompensation[[#This Row],[Återkrav av fördröjda skatteintäkter år 2021]]</f>
        <v>1199528.264374306</v>
      </c>
    </row>
    <row r="267" spans="1:20" x14ac:dyDescent="0.25">
      <c r="A267" s="39">
        <v>851</v>
      </c>
      <c r="B267" s="13" t="s">
        <v>369</v>
      </c>
      <c r="C267" s="15">
        <v>21602</v>
      </c>
      <c r="D267" s="471">
        <v>-216811.83375860538</v>
      </c>
      <c r="E267" s="471">
        <v>-158244.78595937957</v>
      </c>
      <c r="F267" s="471">
        <v>-260174.20051032645</v>
      </c>
      <c r="G267" s="471">
        <v>-7227.0611252868457</v>
      </c>
      <c r="H267" s="471">
        <v>-985.15921166160979</v>
      </c>
      <c r="I267" s="471">
        <v>-7227.0611252868457</v>
      </c>
      <c r="J267" s="471">
        <v>-388.59871918684576</v>
      </c>
      <c r="K267" s="471">
        <v>-777.19743837369151</v>
      </c>
      <c r="L267" s="471">
        <v>23359.484222019761</v>
      </c>
      <c r="M267" s="471">
        <v>-11709.917948970531</v>
      </c>
      <c r="N267" s="471">
        <v>-7806.6119659803544</v>
      </c>
      <c r="O26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-647992.94354103843</v>
      </c>
      <c r="P267" s="449">
        <f>Skattekompensation[[#This Row],[Sammanlagt]]*-1</f>
        <v>647992.94354103843</v>
      </c>
      <c r="Q267" s="450">
        <v>9008821.6126623601</v>
      </c>
      <c r="R267" s="451">
        <v>9656814.5562033989</v>
      </c>
      <c r="S267" s="474">
        <v>-330998.11163218878</v>
      </c>
      <c r="T267" s="475">
        <f>Skattekompensation[[#This Row],[Skattekompensationen från åren 2010-2021 sammanlagt, €]]+Skattekompensation[[#This Row],[Återkrav av fördröjda skatteintäkter år 2021]]</f>
        <v>9325816.4445712101</v>
      </c>
    </row>
    <row r="268" spans="1:20" x14ac:dyDescent="0.25">
      <c r="A268" s="39">
        <v>853</v>
      </c>
      <c r="B268" s="13" t="s">
        <v>370</v>
      </c>
      <c r="C268" s="15">
        <v>192962</v>
      </c>
      <c r="D268" s="471">
        <v>-2476131.1891480018</v>
      </c>
      <c r="E268" s="471">
        <v>-1540313.4825239007</v>
      </c>
      <c r="F268" s="471">
        <v>-2971357.4269776023</v>
      </c>
      <c r="G268" s="471">
        <v>-82537.706304933396</v>
      </c>
      <c r="H268" s="471">
        <v>-14212.896734775431</v>
      </c>
      <c r="I268" s="471">
        <v>-82537.706304933396</v>
      </c>
      <c r="J268" s="471">
        <v>-19121.914109813879</v>
      </c>
      <c r="K268" s="471">
        <v>-38243.828219627758</v>
      </c>
      <c r="L268" s="471">
        <v>115502.15228079038</v>
      </c>
      <c r="M268" s="471">
        <v>-63666.515228698656</v>
      </c>
      <c r="N268" s="471">
        <v>-42444.343485799109</v>
      </c>
      <c r="O26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-7215064.8567572953</v>
      </c>
      <c r="P268" s="449">
        <f>Skattekompensation[[#This Row],[Sammanlagt]]*-1</f>
        <v>7215064.8567572953</v>
      </c>
      <c r="Q268" s="450">
        <v>83055953.573287427</v>
      </c>
      <c r="R268" s="451">
        <v>90271018.430044726</v>
      </c>
      <c r="S268" s="474">
        <v>-2951434.2424781974</v>
      </c>
      <c r="T268" s="475">
        <f>Skattekompensation[[#This Row],[Skattekompensationen från åren 2010-2021 sammanlagt, €]]+Skattekompensation[[#This Row],[Återkrav av fördröjda skatteintäkter år 2021]]</f>
        <v>87319584.187566534</v>
      </c>
    </row>
    <row r="269" spans="1:20" x14ac:dyDescent="0.25">
      <c r="A269" s="39">
        <v>854</v>
      </c>
      <c r="B269" s="13" t="s">
        <v>187</v>
      </c>
      <c r="C269" s="15">
        <v>3373</v>
      </c>
      <c r="D269" s="471">
        <v>-34501.18395521908</v>
      </c>
      <c r="E269" s="471">
        <v>-34908.989690323557</v>
      </c>
      <c r="F269" s="471">
        <v>-41401.420746262898</v>
      </c>
      <c r="G269" s="471">
        <v>-1150.0394651739693</v>
      </c>
      <c r="H269" s="471">
        <v>-59.196541605336918</v>
      </c>
      <c r="I269" s="471">
        <v>-1150.0394651739693</v>
      </c>
      <c r="J269" s="471">
        <v>-31.457991553220847</v>
      </c>
      <c r="K269" s="471">
        <v>-62.915983106441693</v>
      </c>
      <c r="L269" s="471">
        <v>4910.0939279245476</v>
      </c>
      <c r="M269" s="471">
        <v>-2473.3878528413993</v>
      </c>
      <c r="N269" s="471">
        <v>-1648.9252352275996</v>
      </c>
      <c r="O26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-112477.46299856293</v>
      </c>
      <c r="P269" s="449">
        <f>Skattekompensation[[#This Row],[Sammanlagt]]*-1</f>
        <v>112477.46299856293</v>
      </c>
      <c r="Q269" s="450">
        <v>1931542.3615252639</v>
      </c>
      <c r="R269" s="451">
        <v>2044019.8245238268</v>
      </c>
      <c r="S269" s="474">
        <v>-45150.966119422948</v>
      </c>
      <c r="T269" s="475">
        <f>Skattekompensation[[#This Row],[Skattekompensationen från åren 2010-2021 sammanlagt, €]]+Skattekompensation[[#This Row],[Återkrav av fördröjda skatteintäkter år 2021]]</f>
        <v>1998868.8584044038</v>
      </c>
    </row>
    <row r="270" spans="1:20" x14ac:dyDescent="0.25">
      <c r="A270" s="39">
        <v>857</v>
      </c>
      <c r="B270" s="13" t="s">
        <v>188</v>
      </c>
      <c r="C270" s="15">
        <v>2477</v>
      </c>
      <c r="D270" s="471">
        <v>-27319.835124585952</v>
      </c>
      <c r="E270" s="471">
        <v>-29741.785739203006</v>
      </c>
      <c r="F270" s="471">
        <v>-32783.802149503143</v>
      </c>
      <c r="G270" s="471">
        <v>-910.66117081953178</v>
      </c>
      <c r="H270" s="471">
        <v>-44.158471831080789</v>
      </c>
      <c r="I270" s="471">
        <v>-910.66117081953178</v>
      </c>
      <c r="J270" s="471">
        <v>-28.225837126968351</v>
      </c>
      <c r="K270" s="471">
        <v>-56.451674253936702</v>
      </c>
      <c r="L270" s="471">
        <v>4450.4250876169453</v>
      </c>
      <c r="M270" s="471">
        <v>-3193.9091798427198</v>
      </c>
      <c r="N270" s="471">
        <v>-2129.2727865618135</v>
      </c>
      <c r="O27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-92668.338216930744</v>
      </c>
      <c r="P270" s="449">
        <f>Skattekompensation[[#This Row],[Sammanlagt]]*-1</f>
        <v>92668.338216930744</v>
      </c>
      <c r="Q270" s="450">
        <v>1506214.0347767891</v>
      </c>
      <c r="R270" s="451">
        <v>1598882.3729937198</v>
      </c>
      <c r="S270" s="474">
        <v>-30789.372131773263</v>
      </c>
      <c r="T270" s="475">
        <f>Skattekompensation[[#This Row],[Skattekompensationen från åren 2010-2021 sammanlagt, €]]+Skattekompensation[[#This Row],[Återkrav av fördröjda skatteintäkter år 2021]]</f>
        <v>1568093.0008619465</v>
      </c>
    </row>
    <row r="271" spans="1:20" x14ac:dyDescent="0.25">
      <c r="A271" s="39">
        <v>858</v>
      </c>
      <c r="B271" s="13" t="s">
        <v>371</v>
      </c>
      <c r="C271" s="15">
        <v>38599</v>
      </c>
      <c r="D271" s="471">
        <v>-359507.9461652856</v>
      </c>
      <c r="E271" s="471">
        <v>-194660.37054609036</v>
      </c>
      <c r="F271" s="471">
        <v>-431409.53539834276</v>
      </c>
      <c r="G271" s="471">
        <v>-11983.598205509521</v>
      </c>
      <c r="H271" s="471">
        <v>-8776.3476796077739</v>
      </c>
      <c r="I271" s="471">
        <v>-11983.598205509521</v>
      </c>
      <c r="J271" s="471">
        <v>-12960.464295282387</v>
      </c>
      <c r="K271" s="471">
        <v>-25920.928590564774</v>
      </c>
      <c r="L271" s="471">
        <v>34165.200294561211</v>
      </c>
      <c r="M271" s="471">
        <v>-16736.011736512894</v>
      </c>
      <c r="N271" s="471">
        <v>-11157.341157675262</v>
      </c>
      <c r="O27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-1050930.9416858195</v>
      </c>
      <c r="P271" s="449">
        <f>Skattekompensation[[#This Row],[Sammanlagt]]*-1</f>
        <v>1050930.9416858195</v>
      </c>
      <c r="Q271" s="450">
        <v>11676128.802328341</v>
      </c>
      <c r="R271" s="451">
        <v>12727059.744014161</v>
      </c>
      <c r="S271" s="474">
        <v>-703549.30619044078</v>
      </c>
      <c r="T271" s="475">
        <f>Skattekompensation[[#This Row],[Skattekompensationen från åren 2010-2021 sammanlagt, €]]+Skattekompensation[[#This Row],[Återkrav av fördröjda skatteintäkter år 2021]]</f>
        <v>12023510.43782372</v>
      </c>
    </row>
    <row r="272" spans="1:20" x14ac:dyDescent="0.25">
      <c r="A272" s="39">
        <v>859</v>
      </c>
      <c r="B272" s="13" t="s">
        <v>189</v>
      </c>
      <c r="C272" s="15">
        <v>6637</v>
      </c>
      <c r="D272" s="471">
        <v>-72950.261464800467</v>
      </c>
      <c r="E272" s="471">
        <v>-43831.653812644792</v>
      </c>
      <c r="F272" s="471">
        <v>-87540.313757760567</v>
      </c>
      <c r="G272" s="471">
        <v>-2431.6753821600155</v>
      </c>
      <c r="H272" s="471">
        <v>-364.33508565005656</v>
      </c>
      <c r="I272" s="471">
        <v>-2431.6753821600155</v>
      </c>
      <c r="J272" s="471">
        <v>-133.96416544107285</v>
      </c>
      <c r="K272" s="471">
        <v>-267.9283308821457</v>
      </c>
      <c r="L272" s="471">
        <v>8646.0832461047194</v>
      </c>
      <c r="M272" s="471">
        <v>-5382.8224179845956</v>
      </c>
      <c r="N272" s="471">
        <v>-3588.5482786563975</v>
      </c>
      <c r="O27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-210277.09483203545</v>
      </c>
      <c r="P272" s="449">
        <f>Skattekompensation[[#This Row],[Sammanlagt]]*-1</f>
        <v>210277.09483203545</v>
      </c>
      <c r="Q272" s="450">
        <v>2600640.158091112</v>
      </c>
      <c r="R272" s="451">
        <v>2810917.2529231473</v>
      </c>
      <c r="S272" s="474">
        <v>-77685.704769062693</v>
      </c>
      <c r="T272" s="475">
        <f>Skattekompensation[[#This Row],[Skattekompensationen från åren 2010-2021 sammanlagt, €]]+Skattekompensation[[#This Row],[Återkrav av fördröjda skatteintäkter år 2021]]</f>
        <v>2733231.5481540845</v>
      </c>
    </row>
    <row r="273" spans="1:20" x14ac:dyDescent="0.25">
      <c r="A273" s="39">
        <v>886</v>
      </c>
      <c r="B273" s="13" t="s">
        <v>372</v>
      </c>
      <c r="C273" s="15">
        <v>12871</v>
      </c>
      <c r="D273" s="471">
        <v>-133363.43793923079</v>
      </c>
      <c r="E273" s="471">
        <v>-96267.282536190527</v>
      </c>
      <c r="F273" s="471">
        <v>-160036.12552707698</v>
      </c>
      <c r="G273" s="471">
        <v>-4445.4479313076936</v>
      </c>
      <c r="H273" s="471">
        <v>-798.86456615106385</v>
      </c>
      <c r="I273" s="471">
        <v>-4445.4479313076936</v>
      </c>
      <c r="J273" s="471">
        <v>-138.23998499885576</v>
      </c>
      <c r="K273" s="471">
        <v>-276.47996999771152</v>
      </c>
      <c r="L273" s="471">
        <v>15213.050676940386</v>
      </c>
      <c r="M273" s="471">
        <v>-8266.5939831037776</v>
      </c>
      <c r="N273" s="471">
        <v>-5511.0626554025184</v>
      </c>
      <c r="O27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-398335.93234782724</v>
      </c>
      <c r="P273" s="449">
        <f>Skattekompensation[[#This Row],[Sammanlagt]]*-1</f>
        <v>398335.93234782724</v>
      </c>
      <c r="Q273" s="450">
        <v>5299533.5808146801</v>
      </c>
      <c r="R273" s="451">
        <v>5697869.5131625077</v>
      </c>
      <c r="S273" s="474">
        <v>-197023.20383433119</v>
      </c>
      <c r="T273" s="475">
        <f>Skattekompensation[[#This Row],[Skattekompensationen från åren 2010-2021 sammanlagt, €]]+Skattekompensation[[#This Row],[Återkrav av fördröjda skatteintäkter år 2021]]</f>
        <v>5500846.3093281761</v>
      </c>
    </row>
    <row r="274" spans="1:20" x14ac:dyDescent="0.25">
      <c r="A274" s="39">
        <v>887</v>
      </c>
      <c r="B274" s="13" t="s">
        <v>190</v>
      </c>
      <c r="C274" s="15">
        <v>4688</v>
      </c>
      <c r="D274" s="471">
        <v>-56273.023659063205</v>
      </c>
      <c r="E274" s="471">
        <v>-51245.694330900536</v>
      </c>
      <c r="F274" s="471">
        <v>-67527.628390875849</v>
      </c>
      <c r="G274" s="471">
        <v>-1875.7674553021068</v>
      </c>
      <c r="H274" s="471">
        <v>-178.02979684114192</v>
      </c>
      <c r="I274" s="471">
        <v>-1875.7674553021068</v>
      </c>
      <c r="J274" s="471">
        <v>-54.714699661507879</v>
      </c>
      <c r="K274" s="471">
        <v>-109.42939932301576</v>
      </c>
      <c r="L274" s="471">
        <v>5776.0127363029906</v>
      </c>
      <c r="M274" s="471">
        <v>-6762.1489165017265</v>
      </c>
      <c r="N274" s="471">
        <v>-4508.0992776678168</v>
      </c>
      <c r="O27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-184634.29064513603</v>
      </c>
      <c r="P274" s="449">
        <f>Skattekompensation[[#This Row],[Sammanlagt]]*-1</f>
        <v>184634.29064513603</v>
      </c>
      <c r="Q274" s="450">
        <v>2842475.1776174787</v>
      </c>
      <c r="R274" s="451">
        <v>3027109.4682626147</v>
      </c>
      <c r="S274" s="474">
        <v>-62068.126681334121</v>
      </c>
      <c r="T274" s="475">
        <f>Skattekompensation[[#This Row],[Skattekompensationen från åren 2010-2021 sammanlagt, €]]+Skattekompensation[[#This Row],[Återkrav av fördröjda skatteintäkter år 2021]]</f>
        <v>2965041.3415812803</v>
      </c>
    </row>
    <row r="275" spans="1:20" x14ac:dyDescent="0.25">
      <c r="A275" s="39">
        <v>889</v>
      </c>
      <c r="B275" s="13" t="s">
        <v>191</v>
      </c>
      <c r="C275" s="15">
        <v>2676</v>
      </c>
      <c r="D275" s="471">
        <v>-29301.949340112864</v>
      </c>
      <c r="E275" s="471">
        <v>-25871.117364551614</v>
      </c>
      <c r="F275" s="471">
        <v>-35162.339208135432</v>
      </c>
      <c r="G275" s="471">
        <v>-976.73164467042875</v>
      </c>
      <c r="H275" s="471">
        <v>-56.525697985176741</v>
      </c>
      <c r="I275" s="471">
        <v>-976.73164467042875</v>
      </c>
      <c r="J275" s="471">
        <v>-164.07994935468963</v>
      </c>
      <c r="K275" s="471">
        <v>-328.15989870937926</v>
      </c>
      <c r="L275" s="471">
        <v>2758.1240997920509</v>
      </c>
      <c r="M275" s="471">
        <v>-2261.9361738303469</v>
      </c>
      <c r="N275" s="471">
        <v>-1507.9574492202312</v>
      </c>
      <c r="O27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-93849.404271448555</v>
      </c>
      <c r="P275" s="449">
        <f>Skattekompensation[[#This Row],[Sammanlagt]]*-1</f>
        <v>93849.404271448555</v>
      </c>
      <c r="Q275" s="450">
        <v>1514722.6883059668</v>
      </c>
      <c r="R275" s="451">
        <v>1608572.0925774153</v>
      </c>
      <c r="S275" s="474">
        <v>-38079.303705159269</v>
      </c>
      <c r="T275" s="475">
        <f>Skattekompensation[[#This Row],[Skattekompensationen från åren 2010-2021 sammanlagt, €]]+Skattekompensation[[#This Row],[Återkrav av fördröjda skatteintäkter år 2021]]</f>
        <v>1570492.7888722559</v>
      </c>
    </row>
    <row r="276" spans="1:20" x14ac:dyDescent="0.25">
      <c r="A276" s="39">
        <v>890</v>
      </c>
      <c r="B276" s="13" t="s">
        <v>192</v>
      </c>
      <c r="C276" s="15">
        <v>1212</v>
      </c>
      <c r="D276" s="471">
        <v>-12979.872031427336</v>
      </c>
      <c r="E276" s="471">
        <v>-10512.893151159753</v>
      </c>
      <c r="F276" s="471">
        <v>-15575.846437712804</v>
      </c>
      <c r="G276" s="471">
        <v>-432.66240104757787</v>
      </c>
      <c r="H276" s="471">
        <v>-29.030415015905394</v>
      </c>
      <c r="I276" s="471">
        <v>-432.66240104757787</v>
      </c>
      <c r="J276" s="471">
        <v>-144.6623498626231</v>
      </c>
      <c r="K276" s="471">
        <v>-289.32469972524621</v>
      </c>
      <c r="L276" s="471">
        <v>1164.2204525113777</v>
      </c>
      <c r="M276" s="471">
        <v>-729.8907281500957</v>
      </c>
      <c r="N276" s="471">
        <v>-486.59381876673052</v>
      </c>
      <c r="O27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-40449.217981404268</v>
      </c>
      <c r="P276" s="449">
        <f>Skattekompensation[[#This Row],[Sammanlagt]]*-1</f>
        <v>40449.217981404268</v>
      </c>
      <c r="Q276" s="450">
        <v>660104.50584996201</v>
      </c>
      <c r="R276" s="451">
        <v>700553.72383136628</v>
      </c>
      <c r="S276" s="474">
        <v>-18512.258313816368</v>
      </c>
      <c r="T276" s="475">
        <f>Skattekompensation[[#This Row],[Skattekompensationen från åren 2010-2021 sammanlagt, €]]+Skattekompensation[[#This Row],[Återkrav av fördröjda skatteintäkter år 2021]]</f>
        <v>682041.46551754989</v>
      </c>
    </row>
    <row r="277" spans="1:20" x14ac:dyDescent="0.25">
      <c r="A277" s="39">
        <v>892</v>
      </c>
      <c r="B277" s="13" t="s">
        <v>193</v>
      </c>
      <c r="C277" s="15">
        <v>3681</v>
      </c>
      <c r="D277" s="471">
        <v>-40954.355310105129</v>
      </c>
      <c r="E277" s="471">
        <v>-28691.722198143802</v>
      </c>
      <c r="F277" s="471">
        <v>-49145.226372126155</v>
      </c>
      <c r="G277" s="471">
        <v>-1365.1451770035044</v>
      </c>
      <c r="H277" s="471">
        <v>-181.30801461022932</v>
      </c>
      <c r="I277" s="471">
        <v>-1365.1451770035044</v>
      </c>
      <c r="J277" s="471">
        <v>-46.681192171524572</v>
      </c>
      <c r="K277" s="471">
        <v>-93.362384343049143</v>
      </c>
      <c r="L277" s="471">
        <v>5843.8691415767144</v>
      </c>
      <c r="M277" s="471">
        <v>-3083.3043913021424</v>
      </c>
      <c r="N277" s="471">
        <v>-2055.5362608680948</v>
      </c>
      <c r="O27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-121137.91733610042</v>
      </c>
      <c r="P277" s="449">
        <f>Skattekompensation[[#This Row],[Sammanlagt]]*-1</f>
        <v>121137.91733610042</v>
      </c>
      <c r="Q277" s="450">
        <v>1601547.5907082073</v>
      </c>
      <c r="R277" s="451">
        <v>1722685.5080443078</v>
      </c>
      <c r="S277" s="474">
        <v>-45581.553380247955</v>
      </c>
      <c r="T277" s="475">
        <f>Skattekompensation[[#This Row],[Skattekompensationen från åren 2010-2021 sammanlagt, €]]+Skattekompensation[[#This Row],[Återkrav av fördröjda skatteintäkter år 2021]]</f>
        <v>1677103.9546640599</v>
      </c>
    </row>
    <row r="278" spans="1:20" x14ac:dyDescent="0.25">
      <c r="A278" s="39">
        <v>893</v>
      </c>
      <c r="B278" s="13" t="s">
        <v>373</v>
      </c>
      <c r="C278" s="15">
        <v>7464</v>
      </c>
      <c r="D278" s="471">
        <v>-97030.465387133605</v>
      </c>
      <c r="E278" s="471">
        <v>-65504.736958330875</v>
      </c>
      <c r="F278" s="471">
        <v>-116436.55846456032</v>
      </c>
      <c r="G278" s="471">
        <v>-3234.3488462377868</v>
      </c>
      <c r="H278" s="471">
        <v>-196.97675098253504</v>
      </c>
      <c r="I278" s="471">
        <v>-3234.3488462377868</v>
      </c>
      <c r="J278" s="471">
        <v>-33.764910933790375</v>
      </c>
      <c r="K278" s="471">
        <v>-67.52982186758075</v>
      </c>
      <c r="L278" s="471">
        <v>9171.1652168644068</v>
      </c>
      <c r="M278" s="471">
        <v>-8200.8286495901484</v>
      </c>
      <c r="N278" s="471">
        <v>-5467.2190997267662</v>
      </c>
      <c r="O27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-290235.61251873686</v>
      </c>
      <c r="P278" s="449">
        <f>Skattekompensation[[#This Row],[Sammanlagt]]*-1</f>
        <v>290235.61251873686</v>
      </c>
      <c r="Q278" s="450">
        <v>4115449.556707819</v>
      </c>
      <c r="R278" s="451">
        <v>4405685.1692265561</v>
      </c>
      <c r="S278" s="474">
        <v>-100919.19051267879</v>
      </c>
      <c r="T278" s="475">
        <f>Skattekompensation[[#This Row],[Skattekompensationen från åren 2010-2021 sammanlagt, €]]+Skattekompensation[[#This Row],[Återkrav av fördröjda skatteintäkter år 2021]]</f>
        <v>4304765.9787138775</v>
      </c>
    </row>
    <row r="279" spans="1:20" x14ac:dyDescent="0.25">
      <c r="A279" s="39">
        <v>895</v>
      </c>
      <c r="B279" s="13" t="s">
        <v>374</v>
      </c>
      <c r="C279" s="15">
        <v>15522</v>
      </c>
      <c r="D279" s="471">
        <v>-189151.65140870711</v>
      </c>
      <c r="E279" s="471">
        <v>-116365.21359452984</v>
      </c>
      <c r="F279" s="471">
        <v>-226981.98169044853</v>
      </c>
      <c r="G279" s="471">
        <v>-6305.0550469569043</v>
      </c>
      <c r="H279" s="471">
        <v>-730.23622008172003</v>
      </c>
      <c r="I279" s="471">
        <v>-6305.0550469569043</v>
      </c>
      <c r="J279" s="471">
        <v>-149.39091776942686</v>
      </c>
      <c r="K279" s="471">
        <v>-298.78183553885373</v>
      </c>
      <c r="L279" s="471">
        <v>13953.986738170806</v>
      </c>
      <c r="M279" s="471">
        <v>-8724.5855471742925</v>
      </c>
      <c r="N279" s="471">
        <v>-5816.390364782862</v>
      </c>
      <c r="O27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-546874.3549347755</v>
      </c>
      <c r="P279" s="449">
        <f>Skattekompensation[[#This Row],[Sammanlagt]]*-1</f>
        <v>546874.3549347755</v>
      </c>
      <c r="Q279" s="450">
        <v>6921637.1374854138</v>
      </c>
      <c r="R279" s="451">
        <v>7468511.4924201891</v>
      </c>
      <c r="S279" s="474">
        <v>-244891.81819748509</v>
      </c>
      <c r="T279" s="475">
        <f>Skattekompensation[[#This Row],[Skattekompensationen från åren 2010-2021 sammanlagt, €]]+Skattekompensation[[#This Row],[Återkrav av fördröjda skatteintäkter år 2021]]</f>
        <v>7223619.674222704</v>
      </c>
    </row>
    <row r="280" spans="1:20" x14ac:dyDescent="0.25">
      <c r="A280" s="39">
        <v>905</v>
      </c>
      <c r="B280" s="13" t="s">
        <v>375</v>
      </c>
      <c r="C280" s="15">
        <v>67636</v>
      </c>
      <c r="D280" s="471">
        <v>-810523.37927249877</v>
      </c>
      <c r="E280" s="471">
        <v>-518791.23596123542</v>
      </c>
      <c r="F280" s="471">
        <v>-972628.05512699857</v>
      </c>
      <c r="G280" s="471">
        <v>-27017.445975749961</v>
      </c>
      <c r="H280" s="471">
        <v>-4185.1972466181569</v>
      </c>
      <c r="I280" s="471">
        <v>-27017.445975749961</v>
      </c>
      <c r="J280" s="471">
        <v>-1951.3873282686645</v>
      </c>
      <c r="K280" s="471">
        <v>-3902.7746565373291</v>
      </c>
      <c r="L280" s="471">
        <v>50705.060257598459</v>
      </c>
      <c r="M280" s="471">
        <v>-21011.980422941029</v>
      </c>
      <c r="N280" s="471">
        <v>-14007.986948627355</v>
      </c>
      <c r="O28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-2350331.8286576266</v>
      </c>
      <c r="P280" s="449">
        <f>Skattekompensation[[#This Row],[Sammanlagt]]*-1</f>
        <v>2350331.8286576266</v>
      </c>
      <c r="Q280" s="450">
        <v>28035569.986835007</v>
      </c>
      <c r="R280" s="451">
        <v>30385901.815492634</v>
      </c>
      <c r="S280" s="474">
        <v>-1117014.9750985797</v>
      </c>
      <c r="T280" s="475">
        <f>Skattekompensation[[#This Row],[Skattekompensationen från åren 2010-2021 sammanlagt, €]]+Skattekompensation[[#This Row],[Återkrav av fördröjda skatteintäkter år 2021]]</f>
        <v>29268886.840394054</v>
      </c>
    </row>
    <row r="281" spans="1:20" x14ac:dyDescent="0.25">
      <c r="A281" s="39">
        <v>908</v>
      </c>
      <c r="B281" s="13" t="s">
        <v>194</v>
      </c>
      <c r="C281" s="15">
        <v>20972</v>
      </c>
      <c r="D281" s="471">
        <v>-206268.49878633695</v>
      </c>
      <c r="E281" s="471">
        <v>-144113.13582481234</v>
      </c>
      <c r="F281" s="471">
        <v>-247522.19854360432</v>
      </c>
      <c r="G281" s="471">
        <v>-6875.6166262112311</v>
      </c>
      <c r="H281" s="471">
        <v>-1396.6840726236214</v>
      </c>
      <c r="I281" s="471">
        <v>-6875.6166262112311</v>
      </c>
      <c r="J281" s="471">
        <v>-630.72902970189523</v>
      </c>
      <c r="K281" s="471">
        <v>-1261.4580594037905</v>
      </c>
      <c r="L281" s="471">
        <v>18746.914532603081</v>
      </c>
      <c r="M281" s="471">
        <v>-7098.6583719034124</v>
      </c>
      <c r="N281" s="471">
        <v>-4732.4389146022741</v>
      </c>
      <c r="O28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-608028.12032280804</v>
      </c>
      <c r="P281" s="449">
        <f>Skattekompensation[[#This Row],[Sammanlagt]]*-1</f>
        <v>608028.12032280804</v>
      </c>
      <c r="Q281" s="450">
        <v>7685977.9068539795</v>
      </c>
      <c r="R281" s="451">
        <v>8294006.0271767871</v>
      </c>
      <c r="S281" s="474">
        <v>-321432.89459646901</v>
      </c>
      <c r="T281" s="475">
        <f>Skattekompensation[[#This Row],[Skattekompensationen från åren 2010-2021 sammanlagt, €]]+Skattekompensation[[#This Row],[Återkrav av fördröjda skatteintäkter år 2021]]</f>
        <v>7972573.1325803185</v>
      </c>
    </row>
    <row r="282" spans="1:20" x14ac:dyDescent="0.25">
      <c r="A282" s="39">
        <v>915</v>
      </c>
      <c r="B282" s="13" t="s">
        <v>195</v>
      </c>
      <c r="C282" s="15">
        <v>20466</v>
      </c>
      <c r="D282" s="471">
        <v>-203818.35678878293</v>
      </c>
      <c r="E282" s="471">
        <v>-177302.08606080446</v>
      </c>
      <c r="F282" s="471">
        <v>-244582.02814653949</v>
      </c>
      <c r="G282" s="471">
        <v>-6793.9452262927643</v>
      </c>
      <c r="H282" s="471">
        <v>-802.41803599027128</v>
      </c>
      <c r="I282" s="471">
        <v>-6793.9452262927643</v>
      </c>
      <c r="J282" s="471">
        <v>-193.67760164272391</v>
      </c>
      <c r="K282" s="471">
        <v>-387.35520328544783</v>
      </c>
      <c r="L282" s="471">
        <v>16812.396163596528</v>
      </c>
      <c r="M282" s="471">
        <v>-7977.7728809962491</v>
      </c>
      <c r="N282" s="471">
        <v>-5318.5152539974997</v>
      </c>
      <c r="O28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-637157.70426102798</v>
      </c>
      <c r="P282" s="449">
        <f>Skattekompensation[[#This Row],[Sammanlagt]]*-1</f>
        <v>637157.70426102798</v>
      </c>
      <c r="Q282" s="450">
        <v>9197604.5817620009</v>
      </c>
      <c r="R282" s="451">
        <v>9834762.2860230282</v>
      </c>
      <c r="S282" s="474">
        <v>-307903.06840375729</v>
      </c>
      <c r="T282" s="475">
        <f>Skattekompensation[[#This Row],[Skattekompensationen från åren 2010-2021 sammanlagt, €]]+Skattekompensation[[#This Row],[Återkrav av fördröjda skatteintäkter år 2021]]</f>
        <v>9526859.2176192701</v>
      </c>
    </row>
    <row r="283" spans="1:20" x14ac:dyDescent="0.25">
      <c r="A283" s="39">
        <v>918</v>
      </c>
      <c r="B283" s="13" t="s">
        <v>196</v>
      </c>
      <c r="C283" s="15">
        <v>2293</v>
      </c>
      <c r="D283" s="471">
        <v>-30133.730211862316</v>
      </c>
      <c r="E283" s="471">
        <v>-21715.809219589231</v>
      </c>
      <c r="F283" s="471">
        <v>-36160.476254234774</v>
      </c>
      <c r="G283" s="471">
        <v>-1004.4576737287438</v>
      </c>
      <c r="H283" s="471">
        <v>-87.960689951091354</v>
      </c>
      <c r="I283" s="471">
        <v>-1004.4576737287438</v>
      </c>
      <c r="J283" s="471">
        <v>-5.4897279377189321</v>
      </c>
      <c r="K283" s="471">
        <v>-10.979455875437864</v>
      </c>
      <c r="L283" s="471">
        <v>2886.6181438210178</v>
      </c>
      <c r="M283" s="471">
        <v>-3294.0618339137468</v>
      </c>
      <c r="N283" s="471">
        <v>-2196.0412226091644</v>
      </c>
      <c r="O28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-92726.845819609938</v>
      </c>
      <c r="P283" s="449">
        <f>Skattekompensation[[#This Row],[Sammanlagt]]*-1</f>
        <v>92726.845819609938</v>
      </c>
      <c r="Q283" s="450">
        <v>1359843.9893814437</v>
      </c>
      <c r="R283" s="451">
        <v>1452570.8352010536</v>
      </c>
      <c r="S283" s="474">
        <v>-32188.563001409719</v>
      </c>
      <c r="T283" s="475">
        <f>Skattekompensation[[#This Row],[Skattekompensationen från åren 2010-2021 sammanlagt, €]]+Skattekompensation[[#This Row],[Återkrav av fördröjda skatteintäkter år 2021]]</f>
        <v>1420382.272199644</v>
      </c>
    </row>
    <row r="284" spans="1:20" x14ac:dyDescent="0.25">
      <c r="A284" s="39">
        <v>921</v>
      </c>
      <c r="B284" s="13" t="s">
        <v>197</v>
      </c>
      <c r="C284" s="15">
        <v>2014</v>
      </c>
      <c r="D284" s="471">
        <v>-23606.671510626416</v>
      </c>
      <c r="E284" s="471">
        <v>-25275.461050812297</v>
      </c>
      <c r="F284" s="471">
        <v>-28328.0058127517</v>
      </c>
      <c r="G284" s="471">
        <v>-786.88905035421385</v>
      </c>
      <c r="H284" s="471">
        <v>-9.9190628504787366</v>
      </c>
      <c r="I284" s="471">
        <v>-786.88905035421385</v>
      </c>
      <c r="J284" s="471">
        <v>0</v>
      </c>
      <c r="K284" s="471">
        <v>0</v>
      </c>
      <c r="L284" s="471">
        <v>2706.9263864840523</v>
      </c>
      <c r="M284" s="471">
        <v>-3087.9084122744403</v>
      </c>
      <c r="N284" s="471">
        <v>-2058.6056081829602</v>
      </c>
      <c r="O28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-81233.423171722679</v>
      </c>
      <c r="P284" s="449">
        <f>Skattekompensation[[#This Row],[Sammanlagt]]*-1</f>
        <v>81233.423171722679</v>
      </c>
      <c r="Q284" s="450">
        <v>1372444.2129413241</v>
      </c>
      <c r="R284" s="451">
        <v>1453677.6361130467</v>
      </c>
      <c r="S284" s="474">
        <v>-22960.496577593363</v>
      </c>
      <c r="T284" s="475">
        <f>Skattekompensation[[#This Row],[Skattekompensationen från åren 2010-2021 sammanlagt, €]]+Skattekompensation[[#This Row],[Återkrav av fördröjda skatteintäkter år 2021]]</f>
        <v>1430717.1395354534</v>
      </c>
    </row>
    <row r="285" spans="1:20" x14ac:dyDescent="0.25">
      <c r="A285" s="39">
        <v>922</v>
      </c>
      <c r="B285" s="13" t="s">
        <v>198</v>
      </c>
      <c r="C285" s="15">
        <v>4355</v>
      </c>
      <c r="D285" s="471">
        <v>-46191.943320621293</v>
      </c>
      <c r="E285" s="471">
        <v>-31693.218037597431</v>
      </c>
      <c r="F285" s="471">
        <v>-55430.331984745557</v>
      </c>
      <c r="G285" s="471">
        <v>-1539.7314440207099</v>
      </c>
      <c r="H285" s="471">
        <v>-538.05467413797612</v>
      </c>
      <c r="I285" s="471">
        <v>-1539.7314440207099</v>
      </c>
      <c r="J285" s="471">
        <v>-205.28868464268135</v>
      </c>
      <c r="K285" s="471">
        <v>-410.57736928536269</v>
      </c>
      <c r="L285" s="471">
        <v>5472.1581948481462</v>
      </c>
      <c r="M285" s="471">
        <v>-3991.8771068961596</v>
      </c>
      <c r="N285" s="471">
        <v>-2661.2514045974399</v>
      </c>
      <c r="O28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-138729.84727571715</v>
      </c>
      <c r="P285" s="449">
        <f>Skattekompensation[[#This Row],[Sammanlagt]]*-1</f>
        <v>138729.84727571715</v>
      </c>
      <c r="Q285" s="450">
        <v>1908118.6842670948</v>
      </c>
      <c r="R285" s="451">
        <v>2046848.531542812</v>
      </c>
      <c r="S285" s="474">
        <v>-65221.884519511354</v>
      </c>
      <c r="T285" s="475">
        <f>Skattekompensation[[#This Row],[Skattekompensationen från åren 2010-2021 sammanlagt, €]]+Skattekompensation[[#This Row],[Återkrav av fördröjda skatteintäkter år 2021]]</f>
        <v>1981626.6470233006</v>
      </c>
    </row>
    <row r="286" spans="1:20" x14ac:dyDescent="0.25">
      <c r="A286" s="39">
        <v>924</v>
      </c>
      <c r="B286" s="13" t="s">
        <v>376</v>
      </c>
      <c r="C286" s="15">
        <v>3114</v>
      </c>
      <c r="D286" s="471">
        <v>-42136.552851702756</v>
      </c>
      <c r="E286" s="471">
        <v>-32195.273227955822</v>
      </c>
      <c r="F286" s="471">
        <v>-50563.863422043309</v>
      </c>
      <c r="G286" s="471">
        <v>-1404.5517617234252</v>
      </c>
      <c r="H286" s="471">
        <v>-56.00657110724309</v>
      </c>
      <c r="I286" s="471">
        <v>-1404.5517617234252</v>
      </c>
      <c r="J286" s="471">
        <v>0</v>
      </c>
      <c r="K286" s="471">
        <v>0</v>
      </c>
      <c r="L286" s="471">
        <v>3446.9054836016057</v>
      </c>
      <c r="M286" s="471">
        <v>-5021.5732364159339</v>
      </c>
      <c r="N286" s="471">
        <v>-3347.7154909439569</v>
      </c>
      <c r="O28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-132683.18284001428</v>
      </c>
      <c r="P286" s="449">
        <f>Skattekompensation[[#This Row],[Sammanlagt]]*-1</f>
        <v>132683.18284001428</v>
      </c>
      <c r="Q286" s="450">
        <v>1943656.6182518867</v>
      </c>
      <c r="R286" s="451">
        <v>2076339.801091901</v>
      </c>
      <c r="S286" s="474">
        <v>-39782.018061990515</v>
      </c>
      <c r="T286" s="475">
        <f>Skattekompensation[[#This Row],[Skattekompensationen från åren 2010-2021 sammanlagt, €]]+Skattekompensation[[#This Row],[Återkrav av fördröjda skatteintäkter år 2021]]</f>
        <v>2036557.7830299104</v>
      </c>
    </row>
    <row r="287" spans="1:20" x14ac:dyDescent="0.25">
      <c r="A287" s="39">
        <v>925</v>
      </c>
      <c r="B287" s="13" t="s">
        <v>199</v>
      </c>
      <c r="C287" s="15">
        <v>3579</v>
      </c>
      <c r="D287" s="471">
        <v>-45569.651648304709</v>
      </c>
      <c r="E287" s="471">
        <v>-35047.805624504406</v>
      </c>
      <c r="F287" s="471">
        <v>-54683.581977965652</v>
      </c>
      <c r="G287" s="471">
        <v>-1518.9883882768236</v>
      </c>
      <c r="H287" s="471">
        <v>-28.52408056389568</v>
      </c>
      <c r="I287" s="471">
        <v>-1518.9883882768236</v>
      </c>
      <c r="J287" s="471">
        <v>-28.497239407035359</v>
      </c>
      <c r="K287" s="471">
        <v>-56.994478814070717</v>
      </c>
      <c r="L287" s="471">
        <v>4595.6888815580769</v>
      </c>
      <c r="M287" s="471">
        <v>-6368.5165218130351</v>
      </c>
      <c r="N287" s="471">
        <v>-4245.67768120869</v>
      </c>
      <c r="O28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-144471.5371475771</v>
      </c>
      <c r="P287" s="449">
        <f>Skattekompensation[[#This Row],[Sammanlagt]]*-1</f>
        <v>144471.5371475771</v>
      </c>
      <c r="Q287" s="450">
        <v>2190479.4955895678</v>
      </c>
      <c r="R287" s="451">
        <v>2334951.0327371447</v>
      </c>
      <c r="S287" s="474">
        <v>-47473.349733639763</v>
      </c>
      <c r="T287" s="475">
        <f>Skattekompensation[[#This Row],[Skattekompensationen från åren 2010-2021 sammanlagt, €]]+Skattekompensation[[#This Row],[Återkrav av fördröjda skatteintäkter år 2021]]</f>
        <v>2287477.6830035048</v>
      </c>
    </row>
    <row r="288" spans="1:20" x14ac:dyDescent="0.25">
      <c r="A288" s="39">
        <v>927</v>
      </c>
      <c r="B288" s="13" t="s">
        <v>377</v>
      </c>
      <c r="C288" s="15">
        <v>29158</v>
      </c>
      <c r="D288" s="471">
        <v>-310913.70189692738</v>
      </c>
      <c r="E288" s="471">
        <v>-171501.37859923896</v>
      </c>
      <c r="F288" s="471">
        <v>-373096.44227631285</v>
      </c>
      <c r="G288" s="471">
        <v>-10363.790063230912</v>
      </c>
      <c r="H288" s="471">
        <v>-5986.7786801811226</v>
      </c>
      <c r="I288" s="471">
        <v>-10363.790063230912</v>
      </c>
      <c r="J288" s="471">
        <v>-5584.5855018958046</v>
      </c>
      <c r="K288" s="471">
        <v>-11169.171003791609</v>
      </c>
      <c r="L288" s="471">
        <v>33091.38101045051</v>
      </c>
      <c r="M288" s="471">
        <v>-15809.855379546623</v>
      </c>
      <c r="N288" s="471">
        <v>-10539.903586364417</v>
      </c>
      <c r="O28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-892238.0160402701</v>
      </c>
      <c r="P288" s="449">
        <f>Skattekompensation[[#This Row],[Sammanlagt]]*-1</f>
        <v>892238.0160402701</v>
      </c>
      <c r="Q288" s="450">
        <v>10356181.773523118</v>
      </c>
      <c r="R288" s="451">
        <v>11248419.789563388</v>
      </c>
      <c r="S288" s="474">
        <v>-492775.47457839595</v>
      </c>
      <c r="T288" s="475">
        <f>Skattekompensation[[#This Row],[Skattekompensationen från åren 2010-2021 sammanlagt, €]]+Skattekompensation[[#This Row],[Återkrav av fördröjda skatteintäkter år 2021]]</f>
        <v>10755644.314984992</v>
      </c>
    </row>
    <row r="289" spans="1:20" x14ac:dyDescent="0.25">
      <c r="A289" s="39">
        <v>931</v>
      </c>
      <c r="B289" s="13" t="s">
        <v>200</v>
      </c>
      <c r="C289" s="15">
        <v>6176</v>
      </c>
      <c r="D289" s="471">
        <v>-74270.656538517025</v>
      </c>
      <c r="E289" s="471">
        <v>-66353.618711101779</v>
      </c>
      <c r="F289" s="471">
        <v>-89124.787846220424</v>
      </c>
      <c r="G289" s="471">
        <v>-2475.6885512839008</v>
      </c>
      <c r="H289" s="471">
        <v>-165.82324355665048</v>
      </c>
      <c r="I289" s="471">
        <v>-2475.6885512839008</v>
      </c>
      <c r="J289" s="471">
        <v>-117.71950533233515</v>
      </c>
      <c r="K289" s="471">
        <v>-235.43901066467029</v>
      </c>
      <c r="L289" s="471">
        <v>8184.9706524934218</v>
      </c>
      <c r="M289" s="471">
        <v>-6093.9323120797617</v>
      </c>
      <c r="N289" s="471">
        <v>-4062.6215413865075</v>
      </c>
      <c r="O28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-237191.00515893355</v>
      </c>
      <c r="P289" s="449">
        <f>Skattekompensation[[#This Row],[Sammanlagt]]*-1</f>
        <v>237191.00515893355</v>
      </c>
      <c r="Q289" s="450">
        <v>3686095.7241234109</v>
      </c>
      <c r="R289" s="451">
        <v>3923286.7292823442</v>
      </c>
      <c r="S289" s="474">
        <v>-77064.837329385933</v>
      </c>
      <c r="T289" s="475">
        <f>Skattekompensation[[#This Row],[Skattekompensationen från åren 2010-2021 sammanlagt, €]]+Skattekompensation[[#This Row],[Återkrav av fördröjda skatteintäkter år 2021]]</f>
        <v>3846221.8919529584</v>
      </c>
    </row>
    <row r="290" spans="1:20" x14ac:dyDescent="0.25">
      <c r="A290" s="39">
        <v>934</v>
      </c>
      <c r="B290" s="13" t="s">
        <v>201</v>
      </c>
      <c r="C290" s="15">
        <v>2827</v>
      </c>
      <c r="D290" s="471">
        <v>-31359.51726002854</v>
      </c>
      <c r="E290" s="471">
        <v>-27109.172322174076</v>
      </c>
      <c r="F290" s="471">
        <v>-37631.420712034247</v>
      </c>
      <c r="G290" s="471">
        <v>-1045.3172420009514</v>
      </c>
      <c r="H290" s="471">
        <v>-129.11976772852262</v>
      </c>
      <c r="I290" s="471">
        <v>-1045.3172420009514</v>
      </c>
      <c r="J290" s="471">
        <v>-54.34830658341744</v>
      </c>
      <c r="K290" s="471">
        <v>-108.69661316683488</v>
      </c>
      <c r="L290" s="471">
        <v>2872.2916687304937</v>
      </c>
      <c r="M290" s="471">
        <v>-2658.7236811994821</v>
      </c>
      <c r="N290" s="471">
        <v>-1772.4824541329879</v>
      </c>
      <c r="O290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-100041.8239323195</v>
      </c>
      <c r="P290" s="449">
        <f>Skattekompensation[[#This Row],[Sammanlagt]]*-1</f>
        <v>100041.8239323195</v>
      </c>
      <c r="Q290" s="450">
        <v>1548859.5320711283</v>
      </c>
      <c r="R290" s="451">
        <v>1648901.3560034477</v>
      </c>
      <c r="S290" s="474">
        <v>-38126.159570965887</v>
      </c>
      <c r="T290" s="475">
        <f>Skattekompensation[[#This Row],[Skattekompensationen från åren 2010-2021 sammanlagt, €]]+Skattekompensation[[#This Row],[Återkrav av fördröjda skatteintäkter år 2021]]</f>
        <v>1610775.1964324818</v>
      </c>
    </row>
    <row r="291" spans="1:20" x14ac:dyDescent="0.25">
      <c r="A291" s="39">
        <v>935</v>
      </c>
      <c r="B291" s="13" t="s">
        <v>202</v>
      </c>
      <c r="C291" s="15">
        <v>3109</v>
      </c>
      <c r="D291" s="471">
        <v>-35151.938590757054</v>
      </c>
      <c r="E291" s="471">
        <v>-29923.290558503795</v>
      </c>
      <c r="F291" s="471">
        <v>-42182.326308908465</v>
      </c>
      <c r="G291" s="471">
        <v>-1171.7312863585685</v>
      </c>
      <c r="H291" s="471">
        <v>-54.942998581987155</v>
      </c>
      <c r="I291" s="471">
        <v>-1171.7312863585685</v>
      </c>
      <c r="J291" s="471">
        <v>0</v>
      </c>
      <c r="K291" s="471">
        <v>0</v>
      </c>
      <c r="L291" s="471">
        <v>3200.2457845624212</v>
      </c>
      <c r="M291" s="471">
        <v>-3189.705529169541</v>
      </c>
      <c r="N291" s="471">
        <v>-2126.4703527796937</v>
      </c>
      <c r="O291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-111771.89112685526</v>
      </c>
      <c r="P291" s="449">
        <f>Skattekompensation[[#This Row],[Sammanlagt]]*-1</f>
        <v>111771.89112685526</v>
      </c>
      <c r="Q291" s="450">
        <v>1716298.9000779679</v>
      </c>
      <c r="R291" s="451">
        <v>1828070.7912048232</v>
      </c>
      <c r="S291" s="474">
        <v>-40981.6311411977</v>
      </c>
      <c r="T291" s="475">
        <f>Skattekompensation[[#This Row],[Skattekompensationen från åren 2010-2021 sammanlagt, €]]+Skattekompensation[[#This Row],[Återkrav av fördröjda skatteintäkter år 2021]]</f>
        <v>1787089.1600636255</v>
      </c>
    </row>
    <row r="292" spans="1:20" x14ac:dyDescent="0.25">
      <c r="A292" s="39">
        <v>936</v>
      </c>
      <c r="B292" s="13" t="s">
        <v>378</v>
      </c>
      <c r="C292" s="15">
        <v>6544</v>
      </c>
      <c r="D292" s="471">
        <v>-78886.310901411212</v>
      </c>
      <c r="E292" s="471">
        <v>-70046.5196729913</v>
      </c>
      <c r="F292" s="471">
        <v>-94663.573081693452</v>
      </c>
      <c r="G292" s="471">
        <v>-2629.543696713707</v>
      </c>
      <c r="H292" s="471">
        <v>-265.02611185456186</v>
      </c>
      <c r="I292" s="471">
        <v>-2629.543696713707</v>
      </c>
      <c r="J292" s="471">
        <v>-21.076854340657967</v>
      </c>
      <c r="K292" s="471">
        <v>-42.153708681315933</v>
      </c>
      <c r="L292" s="471">
        <v>8044.2602343562558</v>
      </c>
      <c r="M292" s="471">
        <v>-7463.5102924952434</v>
      </c>
      <c r="N292" s="471">
        <v>-4975.6735283301623</v>
      </c>
      <c r="O292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-253578.6713108691</v>
      </c>
      <c r="P292" s="449">
        <f>Skattekompensation[[#This Row],[Sammanlagt]]*-1</f>
        <v>253578.6713108691</v>
      </c>
      <c r="Q292" s="450">
        <v>3914091.3290725201</v>
      </c>
      <c r="R292" s="451">
        <v>4167670.0003833892</v>
      </c>
      <c r="S292" s="474">
        <v>-85112.916767383213</v>
      </c>
      <c r="T292" s="475">
        <f>Skattekompensation[[#This Row],[Skattekompensationen från åren 2010-2021 sammanlagt, €]]+Skattekompensation[[#This Row],[Återkrav av fördröjda skatteintäkter år 2021]]</f>
        <v>4082557.0836160062</v>
      </c>
    </row>
    <row r="293" spans="1:20" x14ac:dyDescent="0.25">
      <c r="A293" s="39">
        <v>946</v>
      </c>
      <c r="B293" s="13" t="s">
        <v>379</v>
      </c>
      <c r="C293" s="15">
        <v>6461</v>
      </c>
      <c r="D293" s="471">
        <v>-84715.176695073489</v>
      </c>
      <c r="E293" s="471">
        <v>-58755.976773177346</v>
      </c>
      <c r="F293" s="471">
        <v>-101658.2120340882</v>
      </c>
      <c r="G293" s="471">
        <v>-2823.8392231691164</v>
      </c>
      <c r="H293" s="471">
        <v>-109.16730844162744</v>
      </c>
      <c r="I293" s="471">
        <v>-2823.8392231691164</v>
      </c>
      <c r="J293" s="471">
        <v>-63.550077524416416</v>
      </c>
      <c r="K293" s="471">
        <v>-127.10015504883283</v>
      </c>
      <c r="L293" s="471">
        <v>8628.4250326210513</v>
      </c>
      <c r="M293" s="471">
        <v>-8136.9537952884275</v>
      </c>
      <c r="N293" s="471">
        <v>-5424.6358635256183</v>
      </c>
      <c r="O293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-256010.02611588512</v>
      </c>
      <c r="P293" s="449">
        <f>Skattekompensation[[#This Row],[Sammanlagt]]*-1</f>
        <v>256010.02611588512</v>
      </c>
      <c r="Q293" s="450">
        <v>3667905.9760416038</v>
      </c>
      <c r="R293" s="451">
        <v>3923916.0021574888</v>
      </c>
      <c r="S293" s="474">
        <v>-87778.676448896949</v>
      </c>
      <c r="T293" s="475">
        <f>Skattekompensation[[#This Row],[Skattekompensationen från åren 2010-2021 sammanlagt, €]]+Skattekompensation[[#This Row],[Återkrav av fördröjda skatteintäkter år 2021]]</f>
        <v>3836137.3257085918</v>
      </c>
    </row>
    <row r="294" spans="1:20" x14ac:dyDescent="0.25">
      <c r="A294" s="39">
        <v>976</v>
      </c>
      <c r="B294" s="13" t="s">
        <v>380</v>
      </c>
      <c r="C294" s="15">
        <v>3918</v>
      </c>
      <c r="D294" s="471">
        <v>-42869.295142306102</v>
      </c>
      <c r="E294" s="471">
        <v>-39947.518598766277</v>
      </c>
      <c r="F294" s="471">
        <v>-51443.154170767324</v>
      </c>
      <c r="G294" s="471">
        <v>-1428.9765047435367</v>
      </c>
      <c r="H294" s="471">
        <v>-60.327033869086087</v>
      </c>
      <c r="I294" s="471">
        <v>-1428.9765047435367</v>
      </c>
      <c r="J294" s="471">
        <v>-30.100980152885828</v>
      </c>
      <c r="K294" s="471">
        <v>-60.201960305771657</v>
      </c>
      <c r="L294" s="471">
        <v>6800.1891183558309</v>
      </c>
      <c r="M294" s="471">
        <v>-3443.7070010342964</v>
      </c>
      <c r="N294" s="471">
        <v>-2295.8046673561976</v>
      </c>
      <c r="O294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-136207.87344568915</v>
      </c>
      <c r="P294" s="449">
        <f>Skattekompensation[[#This Row],[Sammanlagt]]*-1</f>
        <v>136207.87344568915</v>
      </c>
      <c r="Q294" s="450">
        <v>2290494.9998317165</v>
      </c>
      <c r="R294" s="451">
        <v>2426702.8732774057</v>
      </c>
      <c r="S294" s="474">
        <v>-49037.508759295299</v>
      </c>
      <c r="T294" s="475">
        <f>Skattekompensation[[#This Row],[Skattekompensationen från åren 2010-2021 sammanlagt, €]]+Skattekompensation[[#This Row],[Återkrav av fördröjda skatteintäkter år 2021]]</f>
        <v>2377665.3645181106</v>
      </c>
    </row>
    <row r="295" spans="1:20" x14ac:dyDescent="0.25">
      <c r="A295" s="39">
        <v>977</v>
      </c>
      <c r="B295" s="13" t="s">
        <v>203</v>
      </c>
      <c r="C295" s="15">
        <v>15255</v>
      </c>
      <c r="D295" s="471">
        <v>-180807.34886381158</v>
      </c>
      <c r="E295" s="471">
        <v>-117940.08458231964</v>
      </c>
      <c r="F295" s="471">
        <v>-216968.81863657388</v>
      </c>
      <c r="G295" s="471">
        <v>-6026.9116287937195</v>
      </c>
      <c r="H295" s="471">
        <v>-504.10906112811341</v>
      </c>
      <c r="I295" s="471">
        <v>-6026.9116287937195</v>
      </c>
      <c r="J295" s="471">
        <v>-840.43416962930326</v>
      </c>
      <c r="K295" s="471">
        <v>-1680.8683392586065</v>
      </c>
      <c r="L295" s="471">
        <v>19773.867363316876</v>
      </c>
      <c r="M295" s="471">
        <v>-9136.6620469237587</v>
      </c>
      <c r="N295" s="471">
        <v>-6091.1080312825061</v>
      </c>
      <c r="O295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-526249.38962519797</v>
      </c>
      <c r="P295" s="449">
        <f>Skattekompensation[[#This Row],[Sammanlagt]]*-1</f>
        <v>526249.38962519797</v>
      </c>
      <c r="Q295" s="450">
        <v>6496709.0709865531</v>
      </c>
      <c r="R295" s="451">
        <v>7022958.4606117513</v>
      </c>
      <c r="S295" s="474">
        <v>-216883.24287871254</v>
      </c>
      <c r="T295" s="475">
        <f>Skattekompensation[[#This Row],[Skattekompensationen från åren 2010-2021 sammanlagt, €]]+Skattekompensation[[#This Row],[Återkrav av fördröjda skatteintäkter år 2021]]</f>
        <v>6806075.2177330386</v>
      </c>
    </row>
    <row r="296" spans="1:20" x14ac:dyDescent="0.25">
      <c r="A296" s="39">
        <v>980</v>
      </c>
      <c r="B296" s="13" t="s">
        <v>204</v>
      </c>
      <c r="C296" s="15">
        <v>33254</v>
      </c>
      <c r="D296" s="471">
        <v>-342626.54477744782</v>
      </c>
      <c r="E296" s="471">
        <v>-195834.45100312942</v>
      </c>
      <c r="F296" s="471">
        <v>-411151.85373293736</v>
      </c>
      <c r="G296" s="471">
        <v>-11420.884825914927</v>
      </c>
      <c r="H296" s="471">
        <v>-3865.8532252819541</v>
      </c>
      <c r="I296" s="471">
        <v>-11420.884825914927</v>
      </c>
      <c r="J296" s="471">
        <v>-2208.2005021353389</v>
      </c>
      <c r="K296" s="471">
        <v>-4416.4010042706777</v>
      </c>
      <c r="L296" s="471">
        <v>38082.214065435612</v>
      </c>
      <c r="M296" s="471">
        <v>-16600.899702542487</v>
      </c>
      <c r="N296" s="471">
        <v>-11067.266468361659</v>
      </c>
      <c r="O296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-972531.0260025009</v>
      </c>
      <c r="P296" s="449">
        <f>Skattekompensation[[#This Row],[Sammanlagt]]*-1</f>
        <v>972531.0260025009</v>
      </c>
      <c r="Q296" s="450">
        <v>11422959.348681271</v>
      </c>
      <c r="R296" s="451">
        <v>12395490.374683771</v>
      </c>
      <c r="S296" s="474">
        <v>-502189.39461788849</v>
      </c>
      <c r="T296" s="475">
        <f>Skattekompensation[[#This Row],[Skattekompensationen från åren 2010-2021 sammanlagt, €]]+Skattekompensation[[#This Row],[Återkrav av fördröjda skatteintäkter år 2021]]</f>
        <v>11893300.980065882</v>
      </c>
    </row>
    <row r="297" spans="1:20" x14ac:dyDescent="0.25">
      <c r="A297" s="39">
        <v>981</v>
      </c>
      <c r="B297" s="13" t="s">
        <v>205</v>
      </c>
      <c r="C297" s="15">
        <v>2343</v>
      </c>
      <c r="D297" s="471">
        <v>-28477.686986950193</v>
      </c>
      <c r="E297" s="471">
        <v>-23046.182750777862</v>
      </c>
      <c r="F297" s="471">
        <v>-34173.224384340232</v>
      </c>
      <c r="G297" s="471">
        <v>-949.25623289833982</v>
      </c>
      <c r="H297" s="471">
        <v>-25.727963275147676</v>
      </c>
      <c r="I297" s="471">
        <v>-949.25623289833982</v>
      </c>
      <c r="J297" s="471">
        <v>-43.42436481072054</v>
      </c>
      <c r="K297" s="471">
        <v>-86.84872962144108</v>
      </c>
      <c r="L297" s="471">
        <v>3403.703942437156</v>
      </c>
      <c r="M297" s="471">
        <v>-3804.3043341622247</v>
      </c>
      <c r="N297" s="471">
        <v>-2536.202889441483</v>
      </c>
      <c r="O297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-90688.410926738812</v>
      </c>
      <c r="P297" s="449">
        <f>Skattekompensation[[#This Row],[Sammanlagt]]*-1</f>
        <v>90688.410926738812</v>
      </c>
      <c r="Q297" s="450">
        <v>1353301.6046671676</v>
      </c>
      <c r="R297" s="451">
        <v>1443990.0155939064</v>
      </c>
      <c r="S297" s="474">
        <v>-30310.382721984122</v>
      </c>
      <c r="T297" s="475">
        <f>Skattekompensation[[#This Row],[Skattekompensationen från åren 2010-2021 sammanlagt, €]]+Skattekompensation[[#This Row],[Återkrav av fördröjda skatteintäkter år 2021]]</f>
        <v>1413679.6328719223</v>
      </c>
    </row>
    <row r="298" spans="1:20" x14ac:dyDescent="0.25">
      <c r="A298" s="39">
        <v>989</v>
      </c>
      <c r="B298" s="13" t="s">
        <v>381</v>
      </c>
      <c r="C298" s="15">
        <v>5616</v>
      </c>
      <c r="D298" s="471">
        <v>-65542.954298782483</v>
      </c>
      <c r="E298" s="471">
        <v>-56156.854568476512</v>
      </c>
      <c r="F298" s="471">
        <v>-78651.545158538982</v>
      </c>
      <c r="G298" s="471">
        <v>-2184.7651432927496</v>
      </c>
      <c r="H298" s="471">
        <v>-120.02355464923372</v>
      </c>
      <c r="I298" s="471">
        <v>-2184.7651432927496</v>
      </c>
      <c r="J298" s="471">
        <v>-43.967169370854542</v>
      </c>
      <c r="K298" s="471">
        <v>-87.934338741709084</v>
      </c>
      <c r="L298" s="471">
        <v>6149.3895522281309</v>
      </c>
      <c r="M298" s="471">
        <v>-5153.7916094848542</v>
      </c>
      <c r="N298" s="471">
        <v>-3435.8610729899033</v>
      </c>
      <c r="O298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-207413.0725053919</v>
      </c>
      <c r="P298" s="449">
        <f>Skattekompensation[[#This Row],[Sammanlagt]]*-1</f>
        <v>207413.0725053919</v>
      </c>
      <c r="Q298" s="450">
        <v>3192115.0002538953</v>
      </c>
      <c r="R298" s="451">
        <v>3399528.0727592874</v>
      </c>
      <c r="S298" s="474">
        <v>-77179.092442941052</v>
      </c>
      <c r="T298" s="475">
        <f>Skattekompensation[[#This Row],[Skattekompensationen från åren 2010-2021 sammanlagt, €]]+Skattekompensation[[#This Row],[Återkrav av fördröjda skatteintäkter år 2021]]</f>
        <v>3322348.9803163465</v>
      </c>
    </row>
    <row r="299" spans="1:20" x14ac:dyDescent="0.25">
      <c r="A299" s="39">
        <v>992</v>
      </c>
      <c r="B299" s="13" t="s">
        <v>206</v>
      </c>
      <c r="C299" s="15">
        <v>18765</v>
      </c>
      <c r="D299" s="471">
        <v>-193624.319659192</v>
      </c>
      <c r="E299" s="471">
        <v>-156220.9017059663</v>
      </c>
      <c r="F299" s="471">
        <v>-232349.18359103039</v>
      </c>
      <c r="G299" s="471">
        <v>-6454.1439886397329</v>
      </c>
      <c r="H299" s="471">
        <v>-665.76154400805297</v>
      </c>
      <c r="I299" s="471">
        <v>-6454.1439886397329</v>
      </c>
      <c r="J299" s="471">
        <v>-143.86294678315306</v>
      </c>
      <c r="K299" s="471">
        <v>-287.72589356630613</v>
      </c>
      <c r="L299" s="471">
        <v>20196.109675674812</v>
      </c>
      <c r="M299" s="471">
        <v>-9535.0787004596186</v>
      </c>
      <c r="N299" s="471">
        <v>-6356.7191336397455</v>
      </c>
      <c r="O299" s="471">
        <f>SUM(Skattekompensation[[#This Row],[Ändring av statens progressiva inomstskatteskala]:[Lagen om höjning av gränserna för avskrivningar på en gång och utgiftsrester för inkomst av näringsverksamhet, inkomst av gårdsbruk och kapitalinkomst av skogsbruk]])</f>
        <v>-591895.7314762501</v>
      </c>
      <c r="P299" s="449">
        <f>Skattekompensation[[#This Row],[Sammanlagt]]*-1</f>
        <v>591895.7314762501</v>
      </c>
      <c r="Q299" s="450">
        <v>8184976.6471571876</v>
      </c>
      <c r="R299" s="451">
        <v>8776872.3786334377</v>
      </c>
      <c r="S299" s="474">
        <v>-281000.35750379477</v>
      </c>
      <c r="T299" s="475">
        <f>Skattekompensation[[#This Row],[Skattekompensationen från åren 2010-2021 sammanlagt, €]]+Skattekompensation[[#This Row],[Återkrav av fördröjda skatteintäkter år 2021]]</f>
        <v>8495872.0211296435</v>
      </c>
    </row>
    <row r="300" spans="1:20" x14ac:dyDescent="0.25">
      <c r="A300" s="453"/>
      <c r="C300" s="377"/>
      <c r="D300" s="454"/>
      <c r="E300" s="371"/>
      <c r="F300" s="371"/>
      <c r="G300" s="371"/>
      <c r="H300" s="371"/>
      <c r="I300" s="371"/>
      <c r="J300" s="371"/>
      <c r="K300" s="371"/>
      <c r="L300" s="371"/>
      <c r="M300" s="371"/>
      <c r="N300" s="371"/>
      <c r="O300" s="371"/>
      <c r="P300" s="44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zoomScale="80" zoomScaleNormal="80" workbookViewId="0">
      <selection activeCell="A3" sqref="A3"/>
    </sheetView>
  </sheetViews>
  <sheetFormatPr defaultRowHeight="14.25" x14ac:dyDescent="0.2"/>
  <cols>
    <col min="1" max="1" width="42" style="54" bestFit="1" customWidth="1"/>
    <col min="2" max="2" width="14" style="54" bestFit="1" customWidth="1"/>
    <col min="3" max="3" width="12.5" style="54" bestFit="1" customWidth="1"/>
    <col min="4" max="4" width="13.125" style="54" bestFit="1" customWidth="1"/>
  </cols>
  <sheetData>
    <row r="1" spans="1:4" ht="23.25" x14ac:dyDescent="0.35">
      <c r="A1" s="495" t="s">
        <v>558</v>
      </c>
    </row>
    <row r="2" spans="1:4" x14ac:dyDescent="0.2">
      <c r="A2" s="54" t="s">
        <v>403</v>
      </c>
    </row>
    <row r="3" spans="1:4" s="435" customFormat="1" ht="15" x14ac:dyDescent="0.2">
      <c r="A3" s="432" t="s">
        <v>510</v>
      </c>
      <c r="B3" s="433" t="s">
        <v>559</v>
      </c>
      <c r="C3" s="434" t="s">
        <v>560</v>
      </c>
      <c r="D3" s="434" t="s">
        <v>561</v>
      </c>
    </row>
    <row r="4" spans="1:4" ht="15" x14ac:dyDescent="0.25">
      <c r="A4" s="421" t="s">
        <v>562</v>
      </c>
      <c r="B4" s="427"/>
      <c r="C4" s="422"/>
      <c r="D4" s="422"/>
    </row>
    <row r="5" spans="1:4" ht="15" x14ac:dyDescent="0.25">
      <c r="A5" s="492" t="s">
        <v>563</v>
      </c>
      <c r="B5" s="428">
        <v>8761.9500000000007</v>
      </c>
      <c r="C5" s="424">
        <v>8511.9500000000007</v>
      </c>
      <c r="D5" s="424">
        <f>B5-C5</f>
        <v>250</v>
      </c>
    </row>
    <row r="6" spans="1:4" ht="15" x14ac:dyDescent="0.25">
      <c r="A6" s="492" t="s">
        <v>564</v>
      </c>
      <c r="B6" s="428">
        <v>9284.9</v>
      </c>
      <c r="C6" s="424">
        <v>9043.6200000000008</v>
      </c>
      <c r="D6" s="424">
        <f t="shared" ref="D6:D13" si="0">B6-C6</f>
        <v>241.27999999999884</v>
      </c>
    </row>
    <row r="7" spans="1:4" ht="15" x14ac:dyDescent="0.25">
      <c r="A7" s="492" t="s">
        <v>565</v>
      </c>
      <c r="B7" s="428">
        <v>7759.16</v>
      </c>
      <c r="C7" s="424">
        <v>7573.36</v>
      </c>
      <c r="D7" s="424">
        <f t="shared" si="0"/>
        <v>185.80000000000018</v>
      </c>
    </row>
    <row r="8" spans="1:4" ht="15" x14ac:dyDescent="0.25">
      <c r="A8" s="492" t="s">
        <v>566</v>
      </c>
      <c r="B8" s="428">
        <v>13287.99</v>
      </c>
      <c r="C8" s="424">
        <v>12981.41</v>
      </c>
      <c r="D8" s="424">
        <f t="shared" si="0"/>
        <v>306.57999999999993</v>
      </c>
    </row>
    <row r="9" spans="1:4" ht="15" x14ac:dyDescent="0.25">
      <c r="A9" s="492" t="s">
        <v>567</v>
      </c>
      <c r="B9" s="428">
        <v>4264.3999999999996</v>
      </c>
      <c r="C9" s="424">
        <v>4139.3100000000004</v>
      </c>
      <c r="D9" s="424">
        <f t="shared" si="0"/>
        <v>125.08999999999924</v>
      </c>
    </row>
    <row r="10" spans="1:4" ht="15" x14ac:dyDescent="0.25">
      <c r="A10" s="492" t="s">
        <v>568</v>
      </c>
      <c r="B10" s="428">
        <v>1039.29</v>
      </c>
      <c r="C10" s="424">
        <v>1022.15</v>
      </c>
      <c r="D10" s="424">
        <f t="shared" si="0"/>
        <v>17.139999999999986</v>
      </c>
    </row>
    <row r="11" spans="1:4" ht="15" x14ac:dyDescent="0.25">
      <c r="A11" s="492" t="s">
        <v>569</v>
      </c>
      <c r="B11" s="428">
        <v>2072.39</v>
      </c>
      <c r="C11" s="424">
        <v>2017.02</v>
      </c>
      <c r="D11" s="424">
        <f t="shared" si="0"/>
        <v>55.369999999999891</v>
      </c>
    </row>
    <row r="12" spans="1:4" ht="15" x14ac:dyDescent="0.25">
      <c r="A12" s="492" t="s">
        <v>570</v>
      </c>
      <c r="B12" s="428">
        <v>5802.73</v>
      </c>
      <c r="C12" s="424">
        <v>5626.27</v>
      </c>
      <c r="D12" s="424">
        <f t="shared" si="0"/>
        <v>176.45999999999913</v>
      </c>
    </row>
    <row r="13" spans="1:4" ht="15" x14ac:dyDescent="0.25">
      <c r="A13" s="492" t="s">
        <v>571</v>
      </c>
      <c r="B13" s="428">
        <v>20092.53</v>
      </c>
      <c r="C13" s="424">
        <v>19451.07</v>
      </c>
      <c r="D13" s="424">
        <f t="shared" si="0"/>
        <v>641.45999999999913</v>
      </c>
    </row>
    <row r="14" spans="1:4" ht="15" x14ac:dyDescent="0.25">
      <c r="A14" s="421" t="s">
        <v>572</v>
      </c>
      <c r="B14" s="428"/>
      <c r="C14" s="424"/>
      <c r="D14" s="423"/>
    </row>
    <row r="15" spans="1:4" ht="15" x14ac:dyDescent="0.25">
      <c r="A15" s="492" t="s">
        <v>458</v>
      </c>
      <c r="B15" s="428">
        <v>1203.96</v>
      </c>
      <c r="C15" s="424">
        <v>1178</v>
      </c>
      <c r="D15" s="424">
        <f>B15-C15</f>
        <v>25.960000000000036</v>
      </c>
    </row>
    <row r="16" spans="1:4" ht="15" x14ac:dyDescent="0.25">
      <c r="A16" s="492" t="s">
        <v>573</v>
      </c>
      <c r="B16" s="428">
        <v>93.57</v>
      </c>
      <c r="C16" s="424">
        <v>91.55</v>
      </c>
      <c r="D16" s="424">
        <f t="shared" ref="D16:D22" si="1">B16-C16</f>
        <v>2.019999999999996</v>
      </c>
    </row>
    <row r="17" spans="1:4" ht="15" x14ac:dyDescent="0.25">
      <c r="A17" s="492" t="s">
        <v>574</v>
      </c>
      <c r="B17" s="428">
        <v>288.45999999999998</v>
      </c>
      <c r="C17" s="424">
        <v>282.24</v>
      </c>
      <c r="D17" s="424">
        <f t="shared" si="1"/>
        <v>6.2199999999999704</v>
      </c>
    </row>
    <row r="18" spans="1:4" ht="15" x14ac:dyDescent="0.25">
      <c r="A18" s="492" t="s">
        <v>575</v>
      </c>
      <c r="B18" s="429">
        <v>2026.18</v>
      </c>
      <c r="C18" s="424">
        <v>1982.49</v>
      </c>
      <c r="D18" s="424">
        <f t="shared" si="1"/>
        <v>43.690000000000055</v>
      </c>
    </row>
    <row r="19" spans="1:4" ht="15" x14ac:dyDescent="0.25">
      <c r="A19" s="492" t="s">
        <v>464</v>
      </c>
      <c r="B19" s="429">
        <v>40.75</v>
      </c>
      <c r="C19" s="424">
        <v>39.869999999999997</v>
      </c>
      <c r="D19" s="424">
        <f t="shared" si="1"/>
        <v>0.88000000000000256</v>
      </c>
    </row>
    <row r="20" spans="1:4" ht="15" x14ac:dyDescent="0.25">
      <c r="A20" s="492" t="s">
        <v>465</v>
      </c>
      <c r="B20" s="429">
        <v>397.03</v>
      </c>
      <c r="C20" s="424">
        <v>388.47</v>
      </c>
      <c r="D20" s="424">
        <f t="shared" si="1"/>
        <v>8.5599999999999454</v>
      </c>
    </row>
    <row r="21" spans="1:4" ht="15" x14ac:dyDescent="0.25">
      <c r="A21" s="492" t="s">
        <v>576</v>
      </c>
      <c r="B21" s="429">
        <v>290.44</v>
      </c>
      <c r="C21" s="425">
        <v>284.18</v>
      </c>
      <c r="D21" s="424">
        <f t="shared" si="1"/>
        <v>6.2599999999999909</v>
      </c>
    </row>
    <row r="22" spans="1:4" ht="15" x14ac:dyDescent="0.25">
      <c r="A22" s="492" t="s">
        <v>467</v>
      </c>
      <c r="B22" s="429">
        <v>414.19</v>
      </c>
      <c r="C22" s="424">
        <v>405.26</v>
      </c>
      <c r="D22" s="424">
        <f t="shared" si="1"/>
        <v>8.9300000000000068</v>
      </c>
    </row>
    <row r="23" spans="1:4" ht="15" x14ac:dyDescent="0.25">
      <c r="A23" s="421" t="s">
        <v>577</v>
      </c>
      <c r="B23" s="428"/>
      <c r="C23" s="424"/>
      <c r="D23" s="423"/>
    </row>
    <row r="24" spans="1:4" ht="15" x14ac:dyDescent="0.25">
      <c r="A24" s="492" t="s">
        <v>578</v>
      </c>
      <c r="B24" s="428">
        <v>220.88</v>
      </c>
      <c r="C24" s="424">
        <v>215.7</v>
      </c>
      <c r="D24" s="424">
        <f>B24-C24</f>
        <v>5.1800000000000068</v>
      </c>
    </row>
    <row r="25" spans="1:4" ht="15" x14ac:dyDescent="0.25">
      <c r="A25" s="492" t="s">
        <v>482</v>
      </c>
      <c r="B25" s="428">
        <v>2805.37</v>
      </c>
      <c r="C25" s="424">
        <v>2739.62</v>
      </c>
      <c r="D25" s="424">
        <f>B25-C25</f>
        <v>65.75</v>
      </c>
    </row>
    <row r="26" spans="1:4" ht="15" x14ac:dyDescent="0.25">
      <c r="A26" s="492" t="s">
        <v>477</v>
      </c>
      <c r="B26" s="430">
        <v>67.03</v>
      </c>
      <c r="C26" s="426">
        <v>65.459999999999994</v>
      </c>
      <c r="D26" s="426">
        <f>B26-C26</f>
        <v>1.5700000000000074</v>
      </c>
    </row>
    <row r="27" spans="1:4" ht="15" x14ac:dyDescent="0.25">
      <c r="A27" s="493" t="s">
        <v>579</v>
      </c>
      <c r="B27" s="431"/>
      <c r="C27" s="420"/>
      <c r="D27" s="420"/>
    </row>
    <row r="28" spans="1:4" ht="15" x14ac:dyDescent="0.25">
      <c r="A28" s="423" t="s">
        <v>580</v>
      </c>
      <c r="B28" s="428">
        <v>7112.84</v>
      </c>
      <c r="C28" s="424">
        <v>6796.81</v>
      </c>
      <c r="D28" s="424">
        <f>B28-C28</f>
        <v>316.02999999999975</v>
      </c>
    </row>
    <row r="29" spans="1:4" ht="15" x14ac:dyDescent="0.25">
      <c r="A29" s="423" t="s">
        <v>581</v>
      </c>
      <c r="B29" s="428">
        <v>3.78</v>
      </c>
      <c r="C29" s="424">
        <v>4.07</v>
      </c>
      <c r="D29" s="424">
        <f>B29-C29</f>
        <v>-0.29000000000000048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9</vt:i4>
      </vt:variant>
      <vt:variant>
        <vt:lpstr>Nimetyt alueet</vt:lpstr>
      </vt:variant>
      <vt:variant>
        <vt:i4>12</vt:i4>
      </vt:variant>
    </vt:vector>
  </HeadingPairs>
  <TitlesOfParts>
    <vt:vector size="21" baseType="lpstr">
      <vt:lpstr>Sammanfattning</vt:lpstr>
      <vt:lpstr>Kalk. kostnader ÅLDERSSTRUKTUR</vt:lpstr>
      <vt:lpstr>Kalk. kostnader ANDRA KRITERIER</vt:lpstr>
      <vt:lpstr>Tilläggsdelar</vt:lpstr>
      <vt:lpstr>Minskningar och höjningar</vt:lpstr>
      <vt:lpstr>Skatteutjämning</vt:lpstr>
      <vt:lpstr>Hemkommunsersättningar</vt:lpstr>
      <vt:lpstr>Skattekomp.</vt:lpstr>
      <vt:lpstr>Grundpriser</vt:lpstr>
      <vt:lpstr>Hemkommunsersättningar!Tulostusalue</vt:lpstr>
      <vt:lpstr>'Kalk. kostnader ANDRA KRITERIER'!Tulostusalue</vt:lpstr>
      <vt:lpstr>'Kalk. kostnader ÅLDERSSTRUKTUR'!Tulostusalue</vt:lpstr>
      <vt:lpstr>'Minskningar och höjningar'!Tulostusalue</vt:lpstr>
      <vt:lpstr>Sammanfattning!Tulostusalue</vt:lpstr>
      <vt:lpstr>Tilläggsdelar!Tulostusalue</vt:lpstr>
      <vt:lpstr>Hemkommunsersättningar!Tulostusotsikot</vt:lpstr>
      <vt:lpstr>'Kalk. kostnader ANDRA KRITERIER'!Tulostusotsikot</vt:lpstr>
      <vt:lpstr>'Kalk. kostnader ÅLDERSSTRUKTUR'!Tulostusotsikot</vt:lpstr>
      <vt:lpstr>'Minskningar och höjningar'!Tulostusotsikot</vt:lpstr>
      <vt:lpstr>Sammanfattning!Tulostusotsikot</vt:lpstr>
      <vt:lpstr>Tilläggsdelar!Tulostusotsikot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Statsandel för kommunal basservice 2021</dc:title>
  <dc:creator>VM</dc:creator>
  <cp:lastModifiedBy>Vähänen Miikka (VM)</cp:lastModifiedBy>
  <dcterms:created xsi:type="dcterms:W3CDTF">2020-05-15T09:22:39Z</dcterms:created>
  <dcterms:modified xsi:type="dcterms:W3CDTF">2021-05-19T10:15:49Z</dcterms:modified>
</cp:coreProperties>
</file>