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0" windowWidth="27795" windowHeight="13350"/>
  </bookViews>
  <sheets>
    <sheet name="Tunnukset" sheetId="1" r:id="rId1"/>
  </sheets>
  <definedNames>
    <definedName name="O0L2" localSheetId="0">Tunnukset!#REF!</definedName>
    <definedName name="O0L3" localSheetId="0">Tunnukset!$Y$100</definedName>
    <definedName name="O0L4" localSheetId="0">Tunnukset!$Y$118</definedName>
  </definedNames>
  <calcPr calcId="145621"/>
</workbook>
</file>

<file path=xl/calcChain.xml><?xml version="1.0" encoding="utf-8"?>
<calcChain xmlns="http://schemas.openxmlformats.org/spreadsheetml/2006/main">
  <c r="T34" i="1" l="1"/>
  <c r="W34" i="1" s="1"/>
  <c r="K34" i="1"/>
  <c r="L34" i="1" s="1"/>
  <c r="J34" i="1"/>
  <c r="M34" i="1" s="1"/>
  <c r="T33" i="1"/>
  <c r="L33" i="1"/>
  <c r="K33" i="1"/>
  <c r="J33" i="1"/>
  <c r="M33" i="1" s="1"/>
  <c r="W32" i="1"/>
  <c r="T32" i="1"/>
  <c r="U32" i="1" s="1"/>
  <c r="K32" i="1"/>
  <c r="J32" i="1"/>
  <c r="M32" i="1" s="1"/>
  <c r="V31" i="1"/>
  <c r="T31" i="1"/>
  <c r="U31" i="1" s="1"/>
  <c r="J31" i="1"/>
  <c r="M31" i="1" s="1"/>
  <c r="T30" i="1"/>
  <c r="U30" i="1" s="1"/>
  <c r="L30" i="1"/>
  <c r="K30" i="1"/>
  <c r="J30" i="1"/>
  <c r="M30" i="1" s="1"/>
  <c r="W29" i="1"/>
  <c r="V29" i="1"/>
  <c r="S29" i="1" s="1"/>
  <c r="R29" i="1" s="1"/>
  <c r="T29" i="1"/>
  <c r="U29" i="1" s="1"/>
  <c r="J29" i="1"/>
  <c r="M29" i="1" s="1"/>
  <c r="W28" i="1"/>
  <c r="T28" i="1"/>
  <c r="U28" i="1" s="1"/>
  <c r="K28" i="1"/>
  <c r="J28" i="1"/>
  <c r="M28" i="1" s="1"/>
  <c r="V27" i="1"/>
  <c r="T27" i="1"/>
  <c r="U27" i="1" s="1"/>
  <c r="J27" i="1"/>
  <c r="M27" i="1" s="1"/>
  <c r="T26" i="1"/>
  <c r="U26" i="1" s="1"/>
  <c r="L26" i="1"/>
  <c r="K26" i="1"/>
  <c r="J26" i="1"/>
  <c r="M26" i="1" s="1"/>
  <c r="W25" i="1"/>
  <c r="V25" i="1"/>
  <c r="S25" i="1" s="1"/>
  <c r="R25" i="1" s="1"/>
  <c r="T25" i="1"/>
  <c r="U25" i="1" s="1"/>
  <c r="L25" i="1"/>
  <c r="J25" i="1"/>
  <c r="M25" i="1" s="1"/>
  <c r="W24" i="1"/>
  <c r="T24" i="1"/>
  <c r="U24" i="1" s="1"/>
  <c r="K24" i="1"/>
  <c r="J24" i="1"/>
  <c r="M24" i="1" s="1"/>
  <c r="V23" i="1"/>
  <c r="T23" i="1"/>
  <c r="U23" i="1" s="1"/>
  <c r="J23" i="1"/>
  <c r="M23" i="1" s="1"/>
  <c r="T22" i="1"/>
  <c r="U22" i="1" s="1"/>
  <c r="K22" i="1"/>
  <c r="L22" i="1" s="1"/>
  <c r="J22" i="1"/>
  <c r="M22" i="1" s="1"/>
  <c r="W21" i="1"/>
  <c r="V21" i="1"/>
  <c r="S21" i="1" s="1"/>
  <c r="R21" i="1" s="1"/>
  <c r="T21" i="1"/>
  <c r="U21" i="1" s="1"/>
  <c r="J21" i="1"/>
  <c r="M21" i="1" s="1"/>
  <c r="W20" i="1"/>
  <c r="T20" i="1"/>
  <c r="U20" i="1" s="1"/>
  <c r="K20" i="1"/>
  <c r="J20" i="1"/>
  <c r="M20" i="1" s="1"/>
  <c r="V19" i="1"/>
  <c r="T19" i="1"/>
  <c r="U19" i="1" s="1"/>
  <c r="J19" i="1"/>
  <c r="M19" i="1" s="1"/>
  <c r="T18" i="1"/>
  <c r="U18" i="1" s="1"/>
  <c r="K18" i="1"/>
  <c r="L18" i="1" s="1"/>
  <c r="J18" i="1"/>
  <c r="M18" i="1" s="1"/>
  <c r="W17" i="1"/>
  <c r="V17" i="1"/>
  <c r="S17" i="1" s="1"/>
  <c r="R17" i="1" s="1"/>
  <c r="T17" i="1"/>
  <c r="U17" i="1" s="1"/>
  <c r="J17" i="1"/>
  <c r="M17" i="1" s="1"/>
  <c r="W16" i="1"/>
  <c r="T16" i="1"/>
  <c r="U16" i="1" s="1"/>
  <c r="K16" i="1"/>
  <c r="J16" i="1"/>
  <c r="M16" i="1" s="1"/>
  <c r="V15" i="1"/>
  <c r="T15" i="1"/>
  <c r="U15" i="1" s="1"/>
  <c r="J15" i="1"/>
  <c r="M15" i="1" s="1"/>
  <c r="T14" i="1"/>
  <c r="U14" i="1" s="1"/>
  <c r="K14" i="1"/>
  <c r="L14" i="1" s="1"/>
  <c r="J14" i="1"/>
  <c r="M14" i="1" s="1"/>
  <c r="W13" i="1"/>
  <c r="V13" i="1"/>
  <c r="S13" i="1" s="1"/>
  <c r="R13" i="1" s="1"/>
  <c r="T13" i="1"/>
  <c r="U13" i="1" s="1"/>
  <c r="J13" i="1"/>
  <c r="M13" i="1" s="1"/>
  <c r="W12" i="1"/>
  <c r="T12" i="1"/>
  <c r="U12" i="1" s="1"/>
  <c r="K12" i="1"/>
  <c r="J12" i="1"/>
  <c r="M12" i="1" s="1"/>
  <c r="V11" i="1"/>
  <c r="T11" i="1"/>
  <c r="U11" i="1" s="1"/>
  <c r="J11" i="1"/>
  <c r="M11" i="1" s="1"/>
  <c r="G11" i="1"/>
  <c r="W10" i="1"/>
  <c r="V10" i="1"/>
  <c r="U10" i="1"/>
  <c r="T10" i="1"/>
  <c r="S10" i="1"/>
  <c r="R10" i="1" s="1"/>
  <c r="M10" i="1"/>
  <c r="J10" i="1"/>
  <c r="W9" i="1"/>
  <c r="V9" i="1"/>
  <c r="U9" i="1"/>
  <c r="T9" i="1"/>
  <c r="S9" i="1"/>
  <c r="R9" i="1" s="1"/>
  <c r="J9" i="1"/>
  <c r="W8" i="1"/>
  <c r="V8" i="1"/>
  <c r="U8" i="1"/>
  <c r="T8" i="1"/>
  <c r="S8" i="1"/>
  <c r="R8" i="1" s="1"/>
  <c r="M8" i="1"/>
  <c r="J8" i="1"/>
  <c r="W7" i="1"/>
  <c r="S7" i="1" s="1"/>
  <c r="R7" i="1" s="1"/>
  <c r="V7" i="1"/>
  <c r="U7" i="1"/>
  <c r="T7" i="1"/>
  <c r="J7" i="1"/>
  <c r="W6" i="1"/>
  <c r="V6" i="1"/>
  <c r="U6" i="1"/>
  <c r="T6" i="1"/>
  <c r="S6" i="1"/>
  <c r="R6" i="1" s="1"/>
  <c r="M6" i="1"/>
  <c r="J6" i="1"/>
  <c r="W5" i="1"/>
  <c r="V5" i="1"/>
  <c r="U5" i="1"/>
  <c r="T5" i="1"/>
  <c r="S5" i="1"/>
  <c r="R5" i="1" s="1"/>
  <c r="J5" i="1"/>
  <c r="M5" i="1" s="1"/>
  <c r="W4" i="1"/>
  <c r="U4" i="1"/>
  <c r="V4" i="1" s="1"/>
  <c r="S4" i="1" s="1"/>
  <c r="R4" i="1" s="1"/>
  <c r="T4" i="1"/>
  <c r="M4" i="1"/>
  <c r="J4" i="1"/>
  <c r="W3" i="1"/>
  <c r="U3" i="1"/>
  <c r="T3" i="1"/>
  <c r="V3" i="1" s="1"/>
  <c r="M3" i="1"/>
  <c r="K3" i="1"/>
  <c r="L3" i="1" s="1"/>
  <c r="H3" i="1" s="1"/>
  <c r="G3" i="1" s="1"/>
  <c r="J3" i="1"/>
  <c r="W2" i="1"/>
  <c r="U2" i="1"/>
  <c r="T2" i="1"/>
  <c r="V2" i="1" s="1"/>
  <c r="S2" i="1" s="1"/>
  <c r="R2" i="1" s="1"/>
  <c r="M2" i="1"/>
  <c r="K2" i="1"/>
  <c r="L2" i="1" s="1"/>
  <c r="H2" i="1" s="1"/>
  <c r="G2" i="1" s="1"/>
  <c r="J2" i="1"/>
  <c r="S3" i="1" l="1"/>
  <c r="R3" i="1" s="1"/>
  <c r="L9" i="1"/>
  <c r="L4" i="1"/>
  <c r="H4" i="1" s="1"/>
  <c r="G4" i="1" s="1"/>
  <c r="M7" i="1"/>
  <c r="M9" i="1"/>
  <c r="W14" i="1"/>
  <c r="H17" i="1"/>
  <c r="G17" i="1" s="1"/>
  <c r="W18" i="1"/>
  <c r="W22" i="1"/>
  <c r="H25" i="1"/>
  <c r="G25" i="1" s="1"/>
  <c r="W26" i="1"/>
  <c r="L27" i="1"/>
  <c r="H27" i="1" s="1"/>
  <c r="G27" i="1" s="1"/>
  <c r="W30" i="1"/>
  <c r="L31" i="1"/>
  <c r="H33" i="1"/>
  <c r="G33" i="1" s="1"/>
  <c r="V33" i="1"/>
  <c r="U33" i="1"/>
  <c r="K4" i="1"/>
  <c r="K6" i="1"/>
  <c r="L6" i="1" s="1"/>
  <c r="H6" i="1" s="1"/>
  <c r="G6" i="1" s="1"/>
  <c r="K8" i="1"/>
  <c r="L8" i="1" s="1"/>
  <c r="H8" i="1" s="1"/>
  <c r="G8" i="1" s="1"/>
  <c r="K10" i="1"/>
  <c r="L10" i="1" s="1"/>
  <c r="H10" i="1" s="1"/>
  <c r="G10" i="1" s="1"/>
  <c r="W11" i="1"/>
  <c r="S11" i="1" s="1"/>
  <c r="R11" i="1" s="1"/>
  <c r="L12" i="1"/>
  <c r="H12" i="1" s="1"/>
  <c r="G12" i="1" s="1"/>
  <c r="V12" i="1"/>
  <c r="S12" i="1" s="1"/>
  <c r="R12" i="1" s="1"/>
  <c r="K13" i="1"/>
  <c r="L13" i="1" s="1"/>
  <c r="H13" i="1" s="1"/>
  <c r="G13" i="1" s="1"/>
  <c r="H14" i="1"/>
  <c r="G14" i="1" s="1"/>
  <c r="W15" i="1"/>
  <c r="S15" i="1" s="1"/>
  <c r="R15" i="1" s="1"/>
  <c r="L16" i="1"/>
  <c r="V16" i="1"/>
  <c r="S16" i="1" s="1"/>
  <c r="R16" i="1" s="1"/>
  <c r="K17" i="1"/>
  <c r="L17" i="1" s="1"/>
  <c r="H18" i="1"/>
  <c r="G18" i="1" s="1"/>
  <c r="W19" i="1"/>
  <c r="S19" i="1" s="1"/>
  <c r="R19" i="1" s="1"/>
  <c r="L20" i="1"/>
  <c r="H20" i="1" s="1"/>
  <c r="G20" i="1" s="1"/>
  <c r="V20" i="1"/>
  <c r="S20" i="1" s="1"/>
  <c r="R20" i="1" s="1"/>
  <c r="K21" i="1"/>
  <c r="L21" i="1" s="1"/>
  <c r="H21" i="1" s="1"/>
  <c r="G21" i="1" s="1"/>
  <c r="H22" i="1"/>
  <c r="G22" i="1" s="1"/>
  <c r="W23" i="1"/>
  <c r="S23" i="1" s="1"/>
  <c r="R23" i="1" s="1"/>
  <c r="L24" i="1"/>
  <c r="V24" i="1"/>
  <c r="S24" i="1" s="1"/>
  <c r="R24" i="1" s="1"/>
  <c r="K25" i="1"/>
  <c r="H26" i="1"/>
  <c r="G26" i="1" s="1"/>
  <c r="W27" i="1"/>
  <c r="S27" i="1" s="1"/>
  <c r="R27" i="1" s="1"/>
  <c r="L28" i="1"/>
  <c r="H28" i="1" s="1"/>
  <c r="G28" i="1" s="1"/>
  <c r="V28" i="1"/>
  <c r="S28" i="1" s="1"/>
  <c r="R28" i="1" s="1"/>
  <c r="K29" i="1"/>
  <c r="L29" i="1" s="1"/>
  <c r="H29" i="1" s="1"/>
  <c r="G29" i="1" s="1"/>
  <c r="H30" i="1"/>
  <c r="G30" i="1" s="1"/>
  <c r="W31" i="1"/>
  <c r="S31" i="1" s="1"/>
  <c r="R31" i="1" s="1"/>
  <c r="L32" i="1"/>
  <c r="V32" i="1"/>
  <c r="S32" i="1" s="1"/>
  <c r="R32" i="1" s="1"/>
  <c r="W33" i="1"/>
  <c r="S33" i="1" s="1"/>
  <c r="R33" i="1" s="1"/>
  <c r="L5" i="1"/>
  <c r="H5" i="1" s="1"/>
  <c r="G5" i="1" s="1"/>
  <c r="H31" i="1"/>
  <c r="G31" i="1" s="1"/>
  <c r="K5" i="1"/>
  <c r="K7" i="1"/>
  <c r="L7" i="1" s="1"/>
  <c r="K9" i="1"/>
  <c r="K11" i="1"/>
  <c r="L11" i="1" s="1"/>
  <c r="V14" i="1"/>
  <c r="K15" i="1"/>
  <c r="L15" i="1" s="1"/>
  <c r="H15" i="1" s="1"/>
  <c r="G15" i="1" s="1"/>
  <c r="H16" i="1"/>
  <c r="G16" i="1" s="1"/>
  <c r="V18" i="1"/>
  <c r="K19" i="1"/>
  <c r="L19" i="1" s="1"/>
  <c r="H19" i="1" s="1"/>
  <c r="G19" i="1" s="1"/>
  <c r="V22" i="1"/>
  <c r="K23" i="1"/>
  <c r="L23" i="1" s="1"/>
  <c r="H23" i="1" s="1"/>
  <c r="G23" i="1" s="1"/>
  <c r="H24" i="1"/>
  <c r="G24" i="1" s="1"/>
  <c r="V26" i="1"/>
  <c r="K27" i="1"/>
  <c r="V30" i="1"/>
  <c r="K31" i="1"/>
  <c r="H32" i="1"/>
  <c r="G32" i="1" s="1"/>
  <c r="H34" i="1"/>
  <c r="G34" i="1" s="1"/>
  <c r="U34" i="1"/>
  <c r="V34" i="1" s="1"/>
  <c r="S34" i="1" s="1"/>
  <c r="R34" i="1" s="1"/>
  <c r="S30" i="1" l="1"/>
  <c r="R30" i="1" s="1"/>
  <c r="S14" i="1"/>
  <c r="R14" i="1" s="1"/>
  <c r="H9" i="1"/>
  <c r="G9" i="1" s="1"/>
  <c r="S18" i="1"/>
  <c r="R18" i="1" s="1"/>
  <c r="S22" i="1"/>
  <c r="R22" i="1" s="1"/>
  <c r="H7" i="1"/>
  <c r="G7" i="1" s="1"/>
  <c r="S26" i="1"/>
  <c r="R26" i="1" s="1"/>
</calcChain>
</file>

<file path=xl/sharedStrings.xml><?xml version="1.0" encoding="utf-8"?>
<sst xmlns="http://schemas.openxmlformats.org/spreadsheetml/2006/main" count="354" uniqueCount="236">
  <si>
    <t>Metatiedon tyyppi</t>
  </si>
  <si>
    <t>Aihealue</t>
  </si>
  <si>
    <t>Mitä tietoa ylläpidetään?</t>
  </si>
  <si>
    <t>Lisätieto</t>
  </si>
  <si>
    <t>Kuka ylläpitää?</t>
  </si>
  <si>
    <t>Laki</t>
  </si>
  <si>
    <t>URL</t>
  </si>
  <si>
    <t>URL teksti</t>
  </si>
  <si>
    <t>Säädösnro</t>
  </si>
  <si>
    <t>/</t>
  </si>
  <si>
    <t>juokseva</t>
  </si>
  <si>
    <t>juokseva4nro</t>
  </si>
  <si>
    <t>vuosi</t>
  </si>
  <si>
    <t>Lainkohta</t>
  </si>
  <si>
    <t>Lain sanamuoto</t>
  </si>
  <si>
    <t>Tarkentava asetus</t>
  </si>
  <si>
    <t>Säädösnro asetus</t>
  </si>
  <si>
    <t>URL(asetuksen viitekortti)</t>
  </si>
  <si>
    <t>URL(asetuksen viitekortti) teksti</t>
  </si>
  <si>
    <t>/ asetus</t>
  </si>
  <si>
    <t>juokseva asetus</t>
  </si>
  <si>
    <t>juokseva4nro asetus</t>
  </si>
  <si>
    <t>vuosi asetus</t>
  </si>
  <si>
    <t>Asetuksen säännös</t>
  </si>
  <si>
    <t>Asetuksen sanamuoto</t>
  </si>
  <si>
    <t>Tunnus</t>
  </si>
  <si>
    <t>Henkilön yksilöiminen</t>
  </si>
  <si>
    <t>henkilötunnus</t>
  </si>
  <si>
    <t>Väestörekisterikeskus</t>
  </si>
  <si>
    <t>Laki väestötietojärjestelmästä ja Väestörekisterikeskuksen varmennepalveluista</t>
  </si>
  <si>
    <t>661/2009</t>
  </si>
  <si>
    <t>11-12 §</t>
  </si>
  <si>
    <t>11 § Henkilötunnus ja sen antaminen
Kun henkilön tiedot talletetaan ensimmäisen kerran väestötietojärjestelmään, hänelle on annettava henkilötunnus. Henkilötunnus annetaan automaattisesti väestötietojärjestelmästä, ja sen antamisesta vastaa Väestörekisterikeskus. Korjattua tai muutettua henkilötunnusta ei saa antaa toiselle henkilölle.
Henkilötunnus on yksilöllinen ja se muodostuu syntymäajasta, yksilönumerosta ja tarkistusmerkistä. Yksilönumerolla erotetaan samana päivänä syntyneet henkilöt toisistaan ja se sisältää tiedon henkilön sukupuolesta. Valtioneuvoston asetuksella annetaan tarkempia säännöksiä henkilötunnuksen yksityiskohtaisesta sisällöstä.
12 § Henkilötunnuksen korjaaminen ja muuttaminen
Väestötietojärjestelmään talletettu henkilötunnus on korjattava, jos tunnus on teknisesti virheellinen tai tieto tunnukseen sisältyvästä syntymäajasta tai sukupuolesta on virheellinen. Korjaamisesta päättää se maistraatti, jonka toimialueella henkilö asuu. Maistraatin on varattava sille henkilölle, jota asia koskee, tai hänen lailliselle edustajalleen tilaisuus lausua mielipiteensä asiasta. Korjaamisesta on ilmoitettava edellä mainitulle henkilölle.
Väestötietojärjestelmään talletettu henkilötunnus voidaan muuttaa, jos:
1) muuttaminen on ehdottoman välttämätöntä henkilön suojelemiseksi sellaisissa tilanteissa, joissa hänen terveyteensä tai turvallisuuteensa kohdistuu ilmeinen ja pysyvä uhka;
2) muu kuin henkilötunnuksen haltija on toistuvasti väärinkäyttänyt tunnusta ja käytöstä on aiheutunut merkittävää taloudellista tai muuta haittaa tunnuksen oikealle haltijalle ja henkilötunnuksen muuttamisella voidaan tosiasiallisesti estää väärinkäytön haitallisten seurausten jatkuminen;
3) henkilö on transseksuaalin sukupuolen vahvistamisesta annetun lain (563/2002) mukaisesti vahvistettu vastakkaiseen sukupuoleen kuuluvaksi.
Henkilötunnuksen muuttamisesta päättää 2 momentin 1 ja 2 kohdassa tarkoitetussa tapauksessa Väestörekisterikeskus ja 3 kohdassa tarkoitetussa tapauksessa transseksuaalin sukupuolen vahvistamisesta annetussa laissa tarkoitettu maistraatti. Asianosaisen on haettava henkilötunnuksen muuttamista kirjallisesti edellä mainitulta viranomaiselta.</t>
  </si>
  <si>
    <t>Valtioneuvoston asetus väestötietojärjestelmästä</t>
  </si>
  <si>
    <t>128/2010</t>
  </si>
  <si>
    <t>2 §</t>
  </si>
  <si>
    <t xml:space="preserve">2 § Henkilötunnuksen määräytyminen
Henkilötunnus muodostuu syntymäajasta, yksilönumerosta ja tarkistusmerkistä mainitussa järjestyksessä.
Syntymäaika merkitään kuudella numerolla, joista ensimmäinen ja toinen ilmaisevat päivän, kolmas ja neljäs kuukauden, viides vuosikymmenen ja kuudes vuoden. Syntymäajan jäljessä on 1 päivänä tammikuuta 2000 tai sen jälkeen syntyneillä A-kirjain, 1900-luvulla syntyneillä yhdysmerkki (-) ja 1800-luvulla syntyneillä plusmerkki (+).
Yksilönumerolla erotetaan toisistaan henkilöt, joilla on sama syntymäaika. Yksilönumeron antamista varten väestötietojärjestelmään talletetaan henkilön sukupuolitiedoksi mies tai nainen. Yksilönumeroksi annetaan kolminumeroinen luku, joka on miespuolisilla pariton ja naispuolisilla parillinen.
Tarkistusmerkki on numero tai kirjain. Se saadaan jakamalla syntymäajan ja yksilönumeron muodostama yhdeksännumeroinen luku 31:llä, jolloin tarkistusmerkki määräytyy jakojäännöksen mukaan seuraavasti:
Jakojäännös  Tarkistusmerkki  
0 0  
1 1  
2 2  
3 3  
4 4  
5 5  
6 6  
7 7  
8 8  
9 9  
10 A  
11 B  
12 C  
13 D  
14 E  
15 F  
16 H  
17 J  
18 K  
19 L  
20 M  
21 N  
22 P  
23 R  
24 S  
25 T  
26 U  
27 V  
28 W  
29 X  
30 Y 
</t>
  </si>
  <si>
    <t>sähköinen asiointitunnus</t>
  </si>
  <si>
    <t>62 § ja 63 § 3 mom.</t>
  </si>
  <si>
    <t>62 §  (29.6.2016/538) [HE 74/2016] Varmennetussa sähköisessä asioinnissa käytettävien varmenteiden tiedot
Kansalaisvarmenteeseen ja muuhun Väestörekisterikeskuksen luonnolliselle henkilölle myöntämään varmenteeseen sisältyvistä tiedoista säädetään vahvasta sähköisestä tunnistamisesta ja sähköisistä luottamuspalveluista annetussa laissa sekä sähköisestä tunnistamisesta ja luottamuspalveluista annetussa EU:n asetuksessa. Kansalaisvarmenteessa on varmenteen haltijan yksilöivänä tunnistetietona sähköinen asiointitunnus. Muussa Väestörekisterikeskuksen luonnolliselle henkilölle myöntämässä varmenteessa on varmenteen haltijan yksilöivänä tunnistetietona sähköinen asiointitunnus tai muu sellainen henkilön yksilöivä tunniste, joka ei sisällä henkilöön liittyviä tietoja. Kansalaisvarmenteeseen ja muuhun Väestörekisterikeskuksen luonnolliselle henkilölle myöntämään varmenteeseen voi sisältyä myös muita varmenteen käytössä tarvittavia välttämättömiä teknisiä tietoja. Väestörekisterikeskus päättää näistä tiedoista.
Sähköinen asiointitunnus voi sisältyä myös vahvasta sähköisestä tunnistamisesta ja luottamuspalveluista annetussa laissa tarkoitettuun muuhun luonnollisen henkilön varmenteeseen varmenteen haltijan yksilöivänä tunnistetietona.
63 § Tekninen tunnistetieto ja sähköinen asiointitunnus sekä niiden antaminen
-- 3 mom.  
Tekninen tunnistetieto ja sähköinen asiointitunnus muodostuvat kahdeksasta satunnaisesti valitusta numerosta sekä tarkistusmerkistä. Luonnollisen henkilön tekninen tunnistetieto ja sähköinen asiointitunnus eivät saa sisältää henkilöön liittyviä tunnistetietoja. Korjattua tai muutettua teknistä tunnistetietoa tai sähköistä asiointitunnusta ei saa antaa toiselle henkilölle. Tarkempia säännöksiä teknisen tunnistetiedon ja sähköisen asiointitunnuksen yksityiskohtaisesta sisällöstä annetaan valtioneuvoston asetuksella</t>
  </si>
  <si>
    <t>3 §</t>
  </si>
  <si>
    <t>3 § Teknisen tunnistetiedon ja sähköisen asiointitunnuksen tarkistusmerkki
Väestötietojärjestelmästä ja Väestörekisterikeskuksen varmennepalveluista annetun lain (661/2009) 63 §:ssä tarkoitetun teknisen tunnistetiedon ja sähköisen asiointitunnuksen tarkistusmerkki on numero tai kirjain. Tarkistusmerkki saadaan jakamalla kahdeksannumeroinen luku 31:llä, jolloin tarkistusmerkki määräytyy siten kuin 2 §:n 4 momentissa säädetään.</t>
  </si>
  <si>
    <t>tekninen tunnistetieto</t>
  </si>
  <si>
    <t>Sähköisen asiointitunnuksen "esivaihe"</t>
  </si>
  <si>
    <t>63 §</t>
  </si>
  <si>
    <t>63 § Tekninen tunnistetieto ja sähköinen asiointitunnus sekä niiden antaminen
Kun henkilön tiedot talletetaan ensimmäisen kerran väestötietojärjestelmään, hänelle on annettava sähköisen asiointitunnuksen antamisessa tarvittava yksilöllinen tekninen tunnistetieto. Tekninen tunnistetieto annetaan automaattisesti väestötietojärjestelmästä ja sen antamisesta ja tallettamisesta väestötietojärjestelmään vastaa Väestörekisterikeskus.
Väestörekisterikeskus muuttaa teknisen tunnistetiedon yksilölliseksi sähköiseksi asiointitunnukseksi, kun:
1) henkilölle myönnetään ensimmäisen kerran kansalaisvarmenne tai muu Väestörekisterikeskuksen luonnolliselle henkilölle myöntämä varmenne; tai
2) henkilöllä, jonka tiedot on talletettu väestötietojärjestelmään, ei ole sähköistä asiointitunnusta ja Väestörekisterikeskus saa 43 §:n 2 momentin 2 kohdassa tarkoitetulta varmentajalta pyynnön muuttaa tämän henkilön tekninen tunnistetieto sähköiseksi asiointitunnukseksi.
Tekninen tunnistetieto ja sähköinen asiointitunnus muodostuvat kahdeksasta satunnaisesti valitusta numerosta sekä tarkistusmerkistä. Luonnollisen henkilön tekninen tunnistetieto ja sähköinen asiointitunnus eivät saa sisältää henkilöön liittyviä tunnistetietoja. Korjattua tai muutettua teknistä tunnistetietoa tai sähköistä asiointitunnusta ei saa antaa toiselle henkilölle. Tarkempia säännöksiä teknisen tunnistetiedon ja sähköisen asiointitunnuksen yksityiskohtaisesta sisällöstä annetaan valtioneuvoston asetuksella.</t>
  </si>
  <si>
    <t>oppijanumero</t>
  </si>
  <si>
    <t>Opetushallitus</t>
  </si>
  <si>
    <t xml:space="preserve">
 
 
 
Laki opiskelijavalintarekisteristä, korkeakoulujen valtakunnallisesta tietovarannosta ja ylioppilastutkintorekisteristä</t>
  </si>
  <si>
    <t>1058/1998</t>
  </si>
  <si>
    <t>9 a § ja 1 §</t>
  </si>
  <si>
    <t>9 a § (30.12.2013/1262) [HE 166/2013] Oppijanumero
Oppijanumero on 11 numerosta muodostettava tunnus, jota voidaan käyttää henkilön yksilöintiin tallennettaessa, käsiteltäessä ja luovutettaessa tässä laissa tarkoitettuja tietoja.
Oppijanumero annetaan, kun henkilöä koskevia tietoja ensimmäisen kerran tallennetaan opiskelijavalintarekisteriin. Oppijanumeroa annettaessa henkilön yksilöintiin käytetään henkilötunnusta tai vastaavaa yksilöivää tunnistetietoa. Oppijanumero on pysyvä.
Oppijanumero voidaan tallentaa opiskelijavalintarekisteriin, korkeakoulujen valtakunnalliseen tietovarantoon ja ylioppilastutkintorekisteriin. Oppijanumeron luovuttamisessa noudatetaan, mitä tässä laissa säädetään henkilötunnuksen tai vastaavan yksilöivän tunnistetiedon luovuttamisesta.
1 § (30.12.2013/1262) [HE 166/2013]
--3 mom.
Opiskelijavalintarekisteriä ylläpitää Opetushallitus. Yliopistot ja ammattikorkeakoulut osallistuvat rekisterinpitoon 1 momentin 1 kohdassa tarkoitetun osarekisterin osalta ja ammatillisen koulutuksen, lukiokoulutuksen ja perusopetuksen lisäopetuksen järjestäjät 1 momentin 2 kohdassa tarkoitetun osarekisterin osalta.</t>
  </si>
  <si>
    <t>SoTe</t>
  </si>
  <si>
    <t>terveydenhuollon ammattihenkilön rekisteröintinumero</t>
  </si>
  <si>
    <t>saatavilla julkisessa tietopalvelussa; HE 105/2008 vp s.12: tekninen tunniste - välttämätön terveydenhuollon ammattihenkilöiden ammattivarmenteen luomiseksi; HUOM! Laissa ei varsinaisesti säädetä tunnisteen antamisesta, mutta: HE 105/2008 vp, s.16: "Rekisteröintinumero olisi koneellisesti muodostettava tekninen tunniste, joka ei sisällä henkilöön liittyviä tunnistetietoja. Tunnistetta tarvitaan muun muassa potilastietojen sähköiseen käsittelyyn liittyvää varmentamista ja eräitä muita ammattihenkilöiden yksilöintitarpeita varten. Terveydenhuollon oikeusturvakeskus antaisi rekisteröintinumeron kaikille ammattihenkilörekisterissä jo oleville terveydenhuollon ammattihenkilöille sekä myöhemmin merkitessään terveydenhuollon ammattihenkilöitä ammattihenkilörekisteriin. Rekisteröintinumeron ja yksilöintitunnuksen antaminen yhtäaikaisesti turvaisi näiden tietojen keskinäisen ristiriidattomuuden. Kohtaa täydennettäisiin lisäksi siten, että siitä ilmenisi nimenomaisesti, että kohdassa tarkoitetut tiedot koskevat terveydenhuollon ammattihenkilöitä."; vrt. sosiaalihuollon ammattihenkilön rekisterinumero</t>
  </si>
  <si>
    <t>Sosiaali- ja terveysalan lupa- ja valvontavirasto</t>
  </si>
  <si>
    <t>Laki terveydenhuollon ammattihenkilöistä</t>
  </si>
  <si>
    <t>559/1994</t>
  </si>
  <si>
    <t>24 a § 1 mom. ja 2 mom. 1 k.</t>
  </si>
  <si>
    <t>24 a § (22.12.2009/1550) [HE 161/2009] Terveydenhuollon ammattihenkilöiden keskusrekisteri
-- 1 mom.
Sosiaali- ja terveysalan lupa- ja valvontavirasto pitää terveydenhuollon ammattihenkilöiden keskusrekisteriä Sosiaali- ja terveysalan lupa- ja valvontavirastosta annetun lain (669/2008) mukaisten valvontatehtävien hoitamiseksi. Sen lisäksi, mitä tässä laissa säädetään, rekisterinpitoon sovelletaan henkilötietolakia (523/1999).
--2 mom.
Rekisteriin merkitään seuraavat tiedot:
1) terveydenhuollon ammattihenkilön nimi, väestötietojärjestelmän mukainen henkilötunnus, rekisteröintinumero, kotiosoite, ammatinharjoittamisoikeus ja sen rajoittaminen tai poistaminen, ammatinharjoittamislupa ja sen peruuttaminen samoin kuin oikeus käyttää terveydenhuollon ammattihenkilön ammattinimikettä ja sen kieltäminen sekä tiedot ammatinharjoittamisoikeuden tai -luvan taikka nimikesuojauksen perusteena olevasta koulutuksesta; (20.3.2015/262) [HE 347/2014] - -</t>
  </si>
  <si>
    <t>yksilöintitunnus</t>
  </si>
  <si>
    <t>lääkemääräyksien laadinnassa</t>
  </si>
  <si>
    <t>22 a §</t>
  </si>
  <si>
    <t>22 a § (29.1.2009/46) [HE 105/2008] Yksilöintitunnus
Sosiaali- ja terveysalan lupa- ja valvontavirasto antaa lääkärille ja hammaslääkärille, valtioneuvoston asetuksessa säädetyt opinnot suorittaneelle lääketieteen tai hammaslääketieteen opiskelijalle sekä lääkkeen määräämiseen oikeutetulle sairaanhoitajalle, suuhygienistille ja optikolle yksilöintitunnuksen, jota tämän tulee käyttää laatiessaan lääkemääräyksiä. (21.5.2010/433) [HE 283/2009]
Yksilöintitunnus on numeroista ja tarkistusmerkeistä muodostettu tietojoukko, joka ei sisällä henkilöön liittyviä tunnistetietoja.</t>
  </si>
  <si>
    <t>sosiaalihuollon ammattihenkilön rekisterinumero</t>
  </si>
  <si>
    <t>vrt. terveydenhuollon ammattihenkilön rekisterinumero</t>
  </si>
  <si>
    <t xml:space="preserve">Laki sosiaalihuollon ammattihenkilöistä </t>
  </si>
  <si>
    <t>817/2015</t>
  </si>
  <si>
    <t>16 § 1 mom. ja 2 mom. 1 k.</t>
  </si>
  <si>
    <t>16 § Sosiaalihuollon ammattihenkilöiden keskusrekisteri
--1 mom.
Sosiaali- ja terveysalan lupa- ja valvontavirasto pitää sosiaalihuollon ammattihenkilöiden keskusrekisteriä Sosiaali- ja terveysalan lupa- ja valvontavirastosta annetun lain (669/2008) mukaisten valvontatehtävien hoitamiseksi. Sen lisäksi, mitä tässä laissa säädetään, noudatetaan henkilötietolakia (523/1999).
--2 mom.
Rekisteriin merkitään seuraavat tiedot:
1) sosiaalihuollon ammattihenkilön nimi, henkilötunnus, kotiosoite, rekisteröintinumero, ammatinharjoittamisoikeus ja sen rajoittaminen tai poistaminen samoin kuin oikeus käyttää sosiaalihuollon ammattihenkilön ammattinimikettä ja sen kieltäminen sekä tiedot ammatinharjoittamisoikeuden tai nimikesuojauksen perusteena olevasta koulutuksesta; - -</t>
  </si>
  <si>
    <t>Verotus</t>
  </si>
  <si>
    <t>veronumero</t>
  </si>
  <si>
    <t>Verohallinto</t>
  </si>
  <si>
    <t>Laki veronumerosta ja rakennusalan veronumerorekisteristä</t>
  </si>
  <si>
    <t>1231/2011</t>
  </si>
  <si>
    <t>2 § 1 mom.</t>
  </si>
  <si>
    <t>2 § Veronumeron antaminen ja käsittely
--1 mom.
Verohallinnon tietokantaan voidaan tallettaa jokaiselle Verohallinnon asiakastietokantaan rekisteröidylle luonnolliselle henkilölle hänet yksilöivä 12 numerosta muodostettava tunnus (veronumero), joka on pysyvä.</t>
  </si>
  <si>
    <t>tunnistamisnumero</t>
  </si>
  <si>
    <t>EU:n ulkopuolisille radio- ja televisiolähetyspalvelujen, sähköisten palvelujen ja telepalveluiden alalla</t>
  </si>
  <si>
    <t>Arvonlisäverolaki</t>
  </si>
  <si>
    <t>1501/1993</t>
  </si>
  <si>
    <t>133 d, 133 e, 133 f ja 133 g §</t>
  </si>
  <si>
    <t>Yhteisöön sijoittautumattomiin verovelvollisiin sovellettava erityisjärjestelmä (27.6.2014/505) [HE 56/2014]
133 d § (27.6.2014/505) [HE 56/2014]
Yhteisöön sijoittautumattomalla verovelvollisella on oikeus käyttää tässä pykälässä ja 133 e–133 j §:ssä tarkoitettua erityisjärjestelmää, jos verovelvollinen myy radio- ja televisiolähetyspalvelun, sähköisen palvelun tai telepalvelun muulle kuin elinkeinonharjoittajalle, joka on sijoittautunut Yhteisöön tai jonka kotipaikka tai vakinainen asuinpaikka on Yhteisössä.
133 e § (27.6.2014/505) [HE 56/2014]
Yhteisöön sijoittautumattomalla verovelvollisella tarkoitetaan tätä lukua sovellettaessa elinkeinonharjoittajaa, jolla ei ole Yhteisössä liiketoiminnan kotipaikkaa eikä kiinteää toimipaikkaa ja jota ei arvonlisäverodirektiivin 214 artiklan nojalla muuten kuin tämän erityisjärjestelmän johdosta vaadita rekisteröitymään verovelvolliseksi Yhteisössä.
Tunnistamisjäsenvaltiona pidetään 133 d §:ssä tarkoitettua erityisjärjestelmää sovellettaessa jäsenvaltiota, johon Yhteisöön sijoittautumaton verovelvollinen ottaa yhteyttä ilmoittaakseen 133 d §:ssä tarkoitetun toiminnan alkamisesta.
Kulutusjäsenvaltiolla tarkoitetaan jäsenvaltiota, jossa radio- ja televisiolähetyspalvelu, sähköinen palvelu tai telepalvelu arvonlisäverodirektiivin 58 artiklan mukaan suoritetaan.
133 f § (27.6.2014/505) [HE 56/2014]
Yhteisöön sijoittautumattoman verovelvollisen, joka valitsee tunnistamisjäsenvaltioksi Suomen, on tehtävä sähköisesti ilmoitus 133 d §:ssä tarkoitetun toiminnan aloittamisesta Verohallinnolle.
Yhteisöön sijoittautumattoman verovelvollisen, joka valitsee tunnistamisjäsenvaltioksi muun jäsenvaltion kuin Suomen ja jonka on suoritettava veroa Suomeen, on noudatettava tunnistamisjäsenvaltiossa sovellettavia vastaavia määräyksiä.
133 g § (27.6.2014/505) [HE 56/2014]
Edellä 133 f §:n 1 momentissa tarkoitettu verovelvollinen merkitään tunnistamisrekisteriin ja hänelle annetaan yksilökohtainen tunnistamisnumero. Verohallinto ilmoittaa asianomaiselle tunnistamisnumeron sähköisesti.
Verovelvollinen poistetaan tunnistamisrekisteristä, jos:
1) hän ilmoittaa, ettei enää suorita radio- ja televisiolähetyspalveluja, sähköisiä palveluja tai telepalveluja;
2) voidaan muuten olettaa hänen verollisen toimintansa päättyneen;
3) hän ei enää täytä erityisjärjestelmän soveltamisen edellytyksiä; tai
4) hän jatkuvasti jättää noudattamatta erityisjärjestelmää koskevia sääntöjä.
Edellä 1 momentissa tarkoitettuun rekisteriin merkitään myös sellainen Yhteisöön sijoittautumaton verovelvollinen, joka on valinnut tunnistamisjäsenvaltioksi muun jäsenvaltion kuin Suomen ja joka on tämän johdosta rekisteröity asianomaisen jäsenvaltion tunnistamisrekisteriin.</t>
  </si>
  <si>
    <t>arvonlisäverotunniste</t>
  </si>
  <si>
    <t>Tunnuksen antamisesta säädetty direktiivissä, tunnuksen käytöstä arvonlisäverolaissa; antamisesta ei missään</t>
  </si>
  <si>
    <t>Neuvoston direktiivi 2006/112/EY, annettu 28 päivänä marraskuuta 2006, yhteisestä arvonlisäverojärjestelmästä; myöhemmin tehtyine muutoksineen</t>
  </si>
  <si>
    <t>http://eur-lex.europa.eu/legal-content/FI/TXT/?qid=1500386771577&amp;uri=CELEX:02006L0112-20160601</t>
  </si>
  <si>
    <t>2006/112/EY</t>
  </si>
  <si>
    <t>214-216 art</t>
  </si>
  <si>
    <t>214 artikla
1.  Jäsenvaltioiden on toteutettava tarvittavat toimenpiteet, jotka tekevät mahdolliseksi tunnistaa yksilöllisellä tunnisteella seuraavat henkilöt:
a) jokainen verovelvollinen, 9 artiklan 2 kohdassa tarkoitettuja verovelvollisia lukuun ottamatta, joka suorittaa jäsenvaltion alueella vähennykseen oikeuttavia tavaroiden luovutuksia tai palveluja, jotka ovat muita kuin sellaisia tavaroiden luovutuksia tai palvelujen suorituksia, joista 194–197 ja 199 artiklan mukaan yksinomaan vastaanottaja on velvollinen maksamaan arvonlisäveron;
b) jokainen verovelvollinen tai oikeushenkilö, joka ei ole verovelvollinen, joka suorittaa sellaisia tavaroiden yhteisöhankintoja, joista on suoritettava arvonlisäveroa 2 artiklan 1 kohdan b alakohdan mukaisesti, sekä jokainen verovelvollinen tai oikeushenkilö, joka ei ole verovelvollinen, joka on käyttänyt 3 artiklan 3 kohdassa tarkoitettua valintaoikeutta saattaa yhteisöhankintansa arvonlisäveron alaisiksi;
c) jokainen verovelvollinen, joka suorittaa jäsenvaltion alueella tavaroiden yhteisöhankintoja kyseisen alueen ulkopuolella suorittamiaan 9 artiklan 1 kohdan toisessa alakohdassa tarkoitettuun toimintaan kuuluvia liiketoimia varten;
d) jokainen verovelvollinen, joka vastaanottaa jäsenvaltion alueella palveluja, joista hän on 196 artiklan mukaan velvollinen maksamaan arvonlisäveron;
e) jokainen verovelvollinen, joka on sijoittautunut jäsenvaltion alueelle ja joka suorittaa toisen jäsenvaltion alueella palveluja, joista 196 artiklan mukaan yksinomaan vastaanottaja on velvollinen maksamaan arvonlisäveron.
2.  Jäsenvaltiot voivat olla antamatta tunnistetta tietyille verovelvollisille, jotka suorittavat 12 artiklassa tarkoitettuja satunnaisia liiketoimia.
215 artikla
Yksilöllisessä arvonlisäverotunnisteessa on oltava ISO 3166 alpha-2 koodin mukainen etuliite, josta voidaan tunnistaa arvonlisäverotunnisteen antanut jäsenvaltio.
Kreikka saa kuitenkin käyttää etuliitettä ”EL”.
216 artikla
Jäsenvaltioiden on toteutettava tarvittavat toimenpiteet, jotta niiden tunnistejärjestelmät mahdollistaisivat 214 artiklassa tarkoitettujen verovelvollisten yksilöinnin, ja siten 402 artiklassa tarkoitetun yhteisöliiketoimien siirtymävaiheen verotusjärjestelmän oikean soveltamisen varmistamisen.</t>
  </si>
  <si>
    <t>172 §</t>
  </si>
  <si>
    <t>172 § (9.9.2016/773) [HE 29/2016]
Verovelvolliset merkitään arvonlisäverovelvollisten rekisteriin.
Arvonlisäverovelvollisten rekisteriin ei 1 momentista poiketen merkitä 26 d §:n 1 momentin 1 kohdassa tarkoitetun uuden kuljetusvälineen ostajaa, joka ei ole tämän lain mukaan muusta toiminnasta verovelvollinen ja johon ei sovelleta 148 a §:ää.</t>
  </si>
  <si>
    <t>Henkilön/yhteisön yksilöiminen</t>
  </si>
  <si>
    <t>yritys- ja yhteisötunnus</t>
  </si>
  <si>
    <t>Patentti- ja rekisterihallintus tai verovirasto tai VNa:lla voidaan oikeuttaa muu ilmoituksia vastaanottava viranomainen</t>
  </si>
  <si>
    <t>Yritys- ja yhteisötietolaki</t>
  </si>
  <si>
    <t>244/2001</t>
  </si>
  <si>
    <t>9 §</t>
  </si>
  <si>
    <t>9 § Yritys- ja yhteisötunnuksen antaminen
Rekisteröintivelvolliselle annetaan yritys- ja yhteisötunnus sen tekemän 10 §:ssä tarkoitetun perustamisilmoituksen perusteella. Tunnuksen antaa joko Patentti- ja rekisterihallitus tai verovirasto. Valtioneuvoston asetuksella voidaan myös muu ilmoituksia vastaanottava viranomainen oikeuttaa tunnuksen antamiseen. Tunnuksen merkitsee rekisteriin sen antamisesta päättävä viranomainen. Tunnus voidaan antaa myös viranomaisen aloitteesta, jos se on tarpeen viranomaisen lakisääteisen tehtävän hoitamiseksi.</t>
  </si>
  <si>
    <t>Valtioneuvoston asetus yritys- ja yhteisötietojärjestelmästä</t>
  </si>
  <si>
    <t>288/2001</t>
  </si>
  <si>
    <t>2-4 §</t>
  </si>
  <si>
    <t>2 § (21.5.2015/618) Yritys- ja yhteisötunnuksen antaminen
Yritys- ja yhteisötunnus annetaan perustamisilmoituksen perusteella. Tunnuksen antajana voi toimia yritys- ja yhteisötietolain 9 §:ssä mainittu viranomainen. Tunnuksen antaa se viranomainen, joka kirjaa perustamisilmoituslomakkeen perusosassa yritys- ja yhteisötietojärjestelmään ilmoitettavat tiedot.
3 § Yritys- ja yhteisötunnuksen tekninen muoto
Yritys- ja yhteisötunnuksen muodostavat järjestysnumero ja tarkistusnumero mainitussa järjestyksessä. Järjestysnumero on enintään seitsemännumeroinen.
Tarkistusnumeron laskemiseksi kerrotaan oikealta vasemmalle lukien järjestysnumeron
ensimmäinen numero luvulla 2, 
toinen " " 4, 
kolmas " " 8, 
neljäs " " 5, 
viides " " 10, 
kuudes " " 9, 
seitsemäs " " 7 
sekä lasketaan näin saadut tulot yhteen ja jaetaan summa luvulla 11. Tarkistusnumero määräytyy jakolaskun jakojäännöksen perusteella siten, että jos jakojäännös on nolla, on tarkistusnumero nolla, jos jakojäännös on suurempi kuin yksi, on tarkistusnumero erotus, joka saadaan vähentämällä jakojäännös luvusta 11, ja jos jakojäännös on yksi, jätetään tarkistusnumeroa vastaava järjestysnumero käyttämättä
4 § Yritys- ja yhteisötunnusten säilytys
Yritys- ja yhteisötunnukset säilytetään pysyvästi yritys- ja yhteisötietojärjestelmässä.
Yritys- ja yhteisötunnusrekisteristä voidaan poistaa kuolleen henkilön yritys- ja yhteisötunnus ja siihen liittyvät tiedot sen jälkeen kun kuolinvuodesta on kulunut 10 vuotta. Rekisteristä poistettua tunnusta ei saa ottaa uudelleen käyttöön toista yritystä tai yhteisöä varten. Muun yrityksen tai yhteisön purkautuminen tai sen toiminnan lopettaminen muulla tavoin ei vaikuta tunnusten säilyttämiseen rekisterissä.</t>
  </si>
  <si>
    <t>kansainvälinen yhteisötunniste</t>
  </si>
  <si>
    <t>Patentti- ja rekisterihallitus</t>
  </si>
  <si>
    <t>9 a §</t>
  </si>
  <si>
    <t xml:space="preserve">9 a § (7.3.2014/192) [HE 94/2013] Kansainvälisen yhteisötunnisteen antaminen
Rekisteröintivelvolliselle annetaan kansainvälinen yhteisötunniste sen tekemän hakemuksen perusteella. Tunnisteen antaa Patentti- ja rekisterihallitus, joka merkitsee tunnisteen rekisteriin.
</t>
  </si>
  <si>
    <t>Viestintä</t>
  </si>
  <si>
    <t>puhelinnumero</t>
  </si>
  <si>
    <t>Viestintävirasto päättää telealueista ja teleyritysten ja muiden henkilöiden käyttöön annettavista numeroista ja tunnuksista.</t>
  </si>
  <si>
    <t>Viestintävirasto</t>
  </si>
  <si>
    <t>Tietoyhteiskuntakaari</t>
  </si>
  <si>
    <t>917/2014</t>
  </si>
  <si>
    <t>14 luku</t>
  </si>
  <si>
    <t>14 luku Numerointi
98 § Telealueet
Viestintäviraston määräyksellä määrätään Suomen jakautumisesta telealueisiin.
Telealuejaon on oltava tarkoituksenmukainen. Telealueita muodostettaessa on erityisesti otettava huomioon tietyllä alueella harjoitetun televiestinnän määrä ja sen suuntautuminen, viestintäverkkojen tekninen rakenne sekä numeroiden mahdollisimman tehokas käyttö.
99 § Numerointia koskeva Viestintäviraston määräys
Teletoiminnan numeroita ja tunnuksia jaettaessa on otettava huomioon:
1) numeroinnin selkeys ja tehokkuus; sekä
2) numerointia ja tunnuksia koskevat kansainväliset velvoitteet.
Viestintävirasto voi antaa numerointia koskevat tarkemmat määräykset. Viestintävirasto voi määrätä siitä, millaisia numeroita ja tunnuksia teletoiminnassa saa käyttää ja mihin tarkoitukseen niitä on käytettävä. Lisäksi siinä voidaan määrätä numeroiden ja tunnusten maantieteellisestä käyttöalueesta.
Internetin verkkotunnuksista säädetään erikseen.
100 § Numerointipäätös
Viestintävirasto päättää teleyritysten ja muiden henkilöiden käyttöön annettavista numeroista ja tunnuksista.
Numerot ja tunnukset on jaettava siten, että teleyrityksiä ja muita henkilöitä kohdellaan toiminnan laatu ja laajuus huomioon ottaen tasapuolisesti.
Viestintäviraston on tehtävä päätös numeron tai tunnuksen jakamisesta (numerointipäätös) kolmen viikon kuluessa hakemuksen vastaanottamisesta. Jos numerolla tai tunnuksella on poikkeuksellista taloudellista arvoa, numerointipäätös voidaan kuitenkin tehdä kuuden viikon kuluessa hakemuksen vastaanottamisesta.
Numerointipäätöksessä numeron tai tunnuksen käyttöoikeuden haltija voidaan velvoittaa ottamaan numero käyttöön kohtuullisessa määräajassa.
Numerointipäätös voidaan tehdä toistaiseksi tai tarjottavan palvelun kannalta tarkoituksenmukaiseksi määräajaksi. Viestintävirasto voi numerointipäätöksessä määrätä, että numeroa on käytettävä tietyn palvelun tarjoamiseen, sekä asettaa numeron käytölle muita numeroinnin selkeyden ja tehokkuuden tai käyttäjien etujen varmistamiseksi tarpeellisia ehtoja.
101 § Numeron tai tunnuksen käyttöoikeuden peruuttaminen
Viestintävirasto voi päätöksellään peruuttaa numeron tai tunnuksen käyttöoikeuden, jos:
1) numeron tai tunnuksen käyttöoikeuden haltija ei suorita numerointipäätökseen liittyvää maksua;
2) numeroa tai tunnusta käytetään numerointipäätöksen vastaisesti; taikka
3) numeroa tai tunnusta ei ole otettu käyttöön kohtuullisessa ajassa numerointipäätöksestä tai sen käyttö on lopetettu ja numeron tai tunnuksen käyttöoikeuden haltija ei kehotuksesta huolimatta oikaise menettelyään kuukauden määräajassa.
Numeron tai tunnuksen käyttöoikeus voidaan peruuttaa myös, jos peruuttamiseen on muu numeroinnin selkeyteen ja tehokkuuteen tai käyttäjien etuun liittyvä erittäin painava syy ja numeron tai tunnuksen käyttöoikeuden haltijalle on annettu mahdollisuus esittää näkemyksensä asiassa kuukauden määräajassa. Kuuleminen on tarpeetonta, jos käyttöoikeuden saanut yritys on lopettanut toimintansa tai käyttöoikeuden haltija on jostain muusta syystä lakannut olemasta.
102 § Puhelinnumeron siirrettävyys
Teleyritys on velvollinen viipymättä huolehtimaan siitä, että teleyrityksen kanssa sopimuksen tehnyt tilaaja voi halutessaan siirtää puhelinnumeronsa toiselle yritykselle vaihtaessaan palvelun tarjoajaa. Puhelinnumeroon liittyvän määräaikaisen viestintäpalvelusopimuksen voimassaolo ei vapauta teleyritystä numeron siirtovelvoitteesta. Kiinteässä puhelinverkossa siirtovelvoite on voimassa vain, jos siirto tapahtuu telealueen sisällä.
Teleyritys ei saa periä tilaajalta korvausta puhelinnumeron siirtämisestä. Siirtämisen aiheuttamista kertaluonteisista kustannuksista saa kuitenkin periä korvauksen vastaanottavalta teleyritykseltä. Korvaus ei kuitenkaan saa olla niin suuri, että se estää palvelun käytön. Viestintävirasto voi yksittäistapauksessa päättää kertakorvauksen enimmäismäärästä.
Teleyrityksellä ei ole 1 momentissa tarkoitettua puhelinnumeron siirtovelvollisuutta kiinteän puhelinverkon ja matkaviestinverkon välillä.
Puhelinverkossa toimiva teleyritys on velvollinen osaltaan huolehtimaan siitä, että saatavilla on yleinen, kattava ja maksuton tiedotuspalvelu siirretyistä puhelinnumeroista.
103 § Puhelinnumeron siirrettävyyttä koskevat tekniset määräykset
Viestintävirasto voi antaa puhelinnumeron siirrettävyyttä koskevia teknisiä määräyksiä.
Viestintäviraston määräykset voivat koskea:
1) puhelinnumeroita, jotka teknisistä syistä vapautetaan siirtovelvoitteesta;
2) siirrettävyyden teknistä toteuttamistapaa;
3) siirrettyyn numeroon liittyvän puhelun ohjausta;
4) siirrettyjä puhelinnumeroita koskevan tiedotuspalvelun järjestämistä;
5) muita 1–4 kohdassa mainittuihin verrattavia numeron siirrettävyyden teknisiä edellytyksiä.
104 § Televiestintä Euroopan talousalueella
Puhelinverkossa toimiva teleyritys on velvollinen osaltaan huolehtimaan siitä, että ETA-valtioista voidaan soittaa Suomessa käytössä oleviin muihinkin kuin maantieteellisiin numeroihin, jos se on teknisesti ja taloudellisesti mahdollista.
Teleyrityksellä ei ole 1 momentissa tarkoitettua velvollisuutta, jos puhelun vastaanottaja on kaupallisista syistä rajoittanut tietyiltä maantieteellisiltä alueilta tulevia puheluita.
Viestintävirasto voi antaa tarkempia määräyksiä 1 momentissa tarkoitetun velvollisuuden täyttämiseksi välttämättömistä teknisistä toimenpiteistä.
105 § Yleinen ulkomaantunnus
Puhelinverkossa toimiva teleyritys on velvollinen osaltaan huolehtimaan siitä, että käyttäjät voivat soittaa ulkomaille käyttäen yleistä ulkomaantunnusta 00.
Viestintävirasto voi antaa tarkempia määräyksiä 1 momentissa tarkoitetun velvollisuuden täyttämiseksi välttämättömistä teknisistä toimenpiteistä.</t>
  </si>
  <si>
    <t>.fi- ja .ax-verkkotunnus</t>
  </si>
  <si>
    <t>Viestintävirasto ja verkkotunnusvälittäjät</t>
  </si>
  <si>
    <t>21 luku</t>
  </si>
  <si>
    <t>21 luku Verkkotunnukset
163 § Soveltamisala
Tätä lukua sovelletaan Suomen maatunnukseen (fi-maatunnus) ja Ahvenanmaan maakuntatunnukseen (ax-maakuntatunnus) päättyviin verkkotunnuksiin sekä niihin liittyvään verkkotunnustoimintaan ja verkkotunnusten välittämiseen.
Mitä tässä luvussa säädetään Viestintäviraston ylläpitämästä verkkotunnusrekisteristä, sovelletaan myös ax-maakuntatunnukseen päättyvistä verkkotunnuksista ylläpidettävään rekisteriin.
164 § Viestintäviraston verkkotunnustoiminta ja verkkotunnusten välittäminen
Viestintävirasto ylläpitää rekisteriä fi-maatunnukseen päättyvistä verkkotunnuksista (verkkotunnusrekisteri) ja tietokantaa verkkotunnusten teknisistä tiedoista internetliikenteen ohjaamista varten (fi-juuri).
Merkintöjä verkkotunnusrekisteriin voi tehdä vain 165 §:ssä tarkoitetun verkkotunnusvälitysilmoituksen tehnyt toiminnanharjoittaja (verkkotunnusvälittäjä). Viestintävirasto voi kuitenkin merkitä verkkotunnushallinnon tarpeita varten yksimerkkisiä ja muita verkkotunnuksia maksutta. Viestintävirasto voi tehdä verkkotunnusrekisteriin myös muita tämän lain toteutumisen kannalta tarpeellisia merkintöjä.
Verkkotunnus voidaan merkitä oikeushenkilölle, yksityiselle elinkeinonharjoittajalle tai muulle yhteisölle taikka luonnolliselle henkilölle (verkkotunnuksen käyttäjä).
165 § Verkkotunnusvälittäjän ilmoitusvelvollisuudet
Verkkotunnusvälittäjän on ennen toimintansa aloittamista tehtävä ilmoitus verkkotunnusrekisteriä hallinnoivalle viranomaiselle. Ilmoituksessa on oltava verkkotunnusvälittäjän yksilöivät tiedot, kuulemisiin ja tiedoksiantoihin käytettävä sähköpostiosoite sekä muut valvonnan kannalta tarpeelliset tiedot.
Verkkotunnusvälittäjän ilmoittamissa tiedoissa tapahtuneista muutoksista on viipymättä ilmoitettava Viestintävirastolle. Toiminnan lopettamisesta on ilmoitettava Viestintävirastolle ja asiakkaille viimeistään kaksi viikkoa etukäteen. Viestintäviraston 171 §:n 2 momentin nojalla tekemästä kieltopäätöksestä on ilmoitettava asiakkaille viipymättä.
Tarkempia määräyksiä ilmoituksen tekemisestä ja sen sisällöstä voidaan antaa Viestintäviraston määräyksellä.
166 § Verkkotunnuksen muoto ja sisältö
Verkkotunnuksessa saa olla vähintään 2 ja enintään 63 merkkiä.
Verkkotunnus ei saa merkitsemishetkellä:
1) vastata toisen suojattua nimeä tai merkkiä, ellei verkkotunnuksen käyttäjä pysty esittämään hyväksyttävää perustetta verkkotunnuksen merkitsemiselle; tai
2) muistuttaa toisen suojattua nimeä tai merkkiä, jos verkkotunnus merkitään ilmeisessä hyötymis- tai vahingoittamistarkoituksessa.
Viestintävirasto voi antaa määräyksiä verkkotunnuksen toimivuudelle välttämättömistä määrittelyistä, muodosta, pituudesta ja sallituista merkeistä.
167 § Tietojen merkitseminen verkkotunnusrekisteriin ja tietojen julkaiseminen
Verkkotunnus on merkittävä verkkotunnuksen käyttäjän nimiin. Verkkotunnusvälittäjän on merkittävä verkkotunnusrekisteriin verkkotunnuksen käyttäjää koskevat oikeat, ajantasaiset ja yksilöivät tiedot sekä kuulemisiin ja tiedoksiantoihin käytettävä sähköpostiosoite.
Viestintävirasto voi julkaista internet-sivuillaan tietoja verkkotunnusrekisteristä. Luonnollisista henkilöistä voidaan internet-sivuilla julkaista verkkotunnus ja käyttäjän nimi. Rekisterin tietojen luovuttamiseen sovelletaan muutoin, mitä viranomaisten toiminnan julkisuudesta annetun lain 16 §:ssä säädetään.
Verkkotunnusrekisteriin merkitty verkkotunnus on voimassa enintään viisi vuotta. Verkkotunnusvälittäjä voi uudistaa verkkotunnusta koskevan merkinnän enintään viideksi vuodeksi kerrallaan.
Viestintävirasto voi antaa tarkempia määräyksiä merkitsemisen teknisestä toteuttamistavasta ja merkitsemisen yhteydessä ilmoitettavista tiedoista.
168 § Verkkotunnuksen siirtäminen ja verkkotunnusvälittäjän vaihtaminen
Verkkotunnuksen käyttäjä voi siirtää verkkotunnuksen toiselle käyttäjälle verkkotunnuksen voimassaoloaikana. Verkkotunnusvälittäjän on suoritettava siirto kohtuullisessa ajassa pyynnön vastaanottamisesta. Jos verkkotunnusta ei ole kohtuullisessa ajassa siirretty, Viestintävirasto voi tehdä siirron. Verkkotunnusta ei voida siirtää, jos verkkotunnuksen poistamista koskeva asia on vireillä Viestintävirastossa.
Viestintävirasto voi palauttaa verkkotunnuksen sen alkuperäiselle käyttäjälle, jos verkkotunnus on siirretty toiselle ilman käyttäjän suostumusta ja tämä pyytää merkinnän korjaamista, eikä siirron saaja esitä siirrolle määräajassa hyväksyttävää perustetta.
Verkkotunnuksen käyttäjä voi vaihtaa verkkotunnusvälittäjää verkkotunnuksen voimassaolon aikana. Verkkotunnusvälittäjän on suoritettava vaihtamisen edellytyksenä olevat toimenpiteet kohtuullisessa ajassa pyynnön vastaanottamisesta. Jos verkkotunnusta ei ole kohtuullisessa ajassa siirretty toiselle verkkotunnusvälittäjälle, Viestintävirasto voi tehdä siirron.
Viestintävirasto voi antaa määräyksiä siirtämisen ja verkkotunnusvälittäjän vaihtamisen teknisistä toteuttamistavoista ja määräajoista.
169 § Verkkotunnusmerkinnän poistaminen
Viestintävirasto voi poistaa verkkotunnuksen verkkotunnusrekisteristä ja fi-juuresta, jos 167 §:n 1 momentissa tarkoitetut tiedot ovat puutteellisia tai virheellisiä ja tietoja ei kehotuksesta huolimatta korjata määräajassa.
Viestintävirasto poistaa verkkotunnuksen verkkotunnusrekisteristä ja fi-juuresta käyttäjää kuulematta, jos verkkotunnuksen voimassaoloaika on kulunut umpeen.
Jos 166 §:n 2 momentissa tarkoitetun oikeuden haltija pyytää verkkotunnuksen poistamista, Viestintävirasto voi poistaa laissa asetettujen säännösten vastaisesti merkityn verkkotunnuksen verkkotunnusrekisteristä ja fi-juuresta tai merkitä sen oikeudenhaltijan käyttöön.
Viestintävirasto voi enintään yhden vuoden määräajaksi poistaa verkkotunnusta koskevan merkinnän fi-juuresta verkkotunnuksen käyttäjää kuulematta, jos verkkotunnuksen käyttäjä on hakenut useita toisen suojattua nimeä tai merkkiä muistuttavia verkkotunnuksia, ja suojatun nimen tai merkin haltija pyytää verkkotunnuksen poistamista.
Verkkotunnusrekisteristä poistettu verkkotunnus vapautuu yleisesti uudelleen merkittäväksi kuukauden kuluttua merkinnän poistamisen jälkeen.
Viestintävirasto voi poistaa verkkotunnuksen, jos tuomioistuin on lainvoimaisella päätöksellään kieltänyt tunnuksen käyttämisen.
170 § Verkkotunnusvälittäjän muut velvollisuudet
Verkkotunnusvälittäjän on:
1) tarjottava ennen verkkotunnuksen merkitsemistä tämän lain mukaiset tarvittavat tiedot verkkotunnuksen sisältöön ja muotoon liittyvistä edellytyksistä;
2) pidettävä verkkotunnusrekisteriin merkityt tiedot ajantasaisina;
3) kyettävä merkitsemään tietoja verkkotunnusrekisteriin Viestintäviraston määrittelemällä teknisellä järjestelyllä;
4) tiedotettava verkkotunnuksen käyttäjää riittävästi ja tehokkaasti verkkotunnuksen voimassaoloajan päättymisestä;
5) poistettava verkkotunnus verkkotunnusrekisteristä verkkotunnuksen käyttäjän pyynnöstä ennen voimassaoloajan päättymistä;
6) huolehdittava toimintansa tietoturvasta;
7) ilmoitettava viipymättä Viestintävirastolle, jos sen verkkotunnusten välitystoimintaan kohdistuu tai sitä uhkaa merkittävä tietoturvaloukkaus taikka muu tapahtuma, joka estää tai häiritsee sitä olennaisesti; samalla on myös ilmoitettava häiriön tai sen uhan arvioitu kesto ja vaikutukset, korjaustoimenpiteet sekä ne toimenpiteet, joilla häiriön toistuminen pyritään estämään.
Viestintävirasto voi antaa tarkempia määräyksiä verkkotunnuksen käyttäjälle annettavista tiedoista, toiminnan tietoturvallisuudesta, siitä milloin 1 momentin 7 kohdassa tarkoitettu häiriö on merkittävä sekä ilmoituksen sisällöstä, muodosta ja toimittamisesta.
171 § Verkkotunnushallinnon järjestäminen
Viestintäviraston tehtävänä on:
1) hallinnoida fi-maatunnusta;
2) ylläpitää ja kehittää fi-verkkotunnustoimintaa;
3) huolehtia fi-juuren nimipalvelimien siirtoyhteyksistä ja yhdysliikenteestä internetiin;
4) valvoa verkkotunnusvälittäjien toimintaa;
5) huolehtia fi-verkkotunnustoiminnan tietoturvasta;
6) antaa pyynnöstä todistuksia ja otteita verkkotunnusrekisteristä.
Viestintävirasto voi antaa huomautuksen verkkotunnusvälittäjälle, jos tämä rikkoo tätä lakia tai sen nojalla annettuja säännöksiä, määräyksiä tai päätöksiä. Huomautuksen yhteydessä Viestintävirasto voi velvoittaa verkkotunnusvälittäjän korjaamaan virheensä tai laiminlyöntinsä kohtuullisessa määräajassa. Jos virhettä tai laiminlyöntiä ei korjata määräajassa, Viestintävirasto voi kieltää verkkotunnusvälittäjältä enintään yhdeksi vuodeksi verkkotunnusten tai niitä koskevien muutosten merkitsemisen verkkotunnusrekisteriin.
172 § Verkkotunnuksen tietoturvan varmistaminen
Viestintävirastolla on oikeus ryhtyä välttämättömiin toimiin fi-verkkotunnuksia hyödyntämällä toteutettavien yleisiin viestintäverkkoihin tai -palveluihin taikka niiden käyttäjiin kohdistuvien merkittävien tietoturvaloukkausten havaitsemiseksi, estämiseksi, selvittämiseksi ja esitutkintaan saattamiseksi. Viestintävirasto voi ryhtyä näihin toimiin verkkotunnuksen käyttäjää kuulematta.
Edellä 1 momentissa tarkoitetut välttämättömät toimet voidaan toteuttaa fi-juuren nimipalvelintietoihin kohdistettavien toimenpiteiden avulla ja voivat käsittää:
1) verkkotunnukseen suuntautuvan liikenteen estämisen tai rajoittamisen;
2) verkkotunnukseen suuntautuvan liikenteen ohjaamisen toiseen verkko-osoitteeseen; sekä
3) muut 1 ja 2 kohdassa tarkoitettuihin rinnastettavat teknisluonteiset toimenpiteet.
Tässä pykälässä tarkoitetut toimenpiteet on toteutettava huolellisesti ja ne on mitoitettava suhteessa torjuttavan tietoturvaloukkauksen vakavuuteen. Toimenpiteitä toteutettaessa ei saa rajoittaa sananvapautta taikka luottamuksellisen viestin tai yksityisyyden suojaa enempää kuin on välttämätöntä 1 momentissa tarkoitettujen tavoitteiden turvaamiseksi. Toimenpiteet on lopetettava, jos niiden toteuttamiselle ei enää ole tässä pykälässä säädettyjä edellytyksiä.</t>
  </si>
  <si>
    <t>postinumero</t>
  </si>
  <si>
    <t>Viestintävirasto tai yleispalvelun tarjoaja tai muu postiyritys</t>
  </si>
  <si>
    <t>Postilaki</t>
  </si>
  <si>
    <t>415/2011</t>
  </si>
  <si>
    <t>37 §</t>
  </si>
  <si>
    <t>37 § Postinumerojärjestelmä
Viestintävirasto huolehtii siitä, että postitoiminnan hoitamiseksi ylläpidetään postinumerojärjestelmää. Yleinen postinumerojärjestelmä on sidoksissa maantieteellisiin alueisiin. Lisäksi yksittäisten asiakkaiden käyttöön voidaan antaa postinumeroita, jotka eivät ole sidoksissa maantieteellisiin alueisiin. Postinumero on viidestä numerosta muodostuva tunnus, joka merkitään osoitetoimipaikan nimen eteen. (3.6.2016/408) [HE 18/2016]
Viestintävirasto asettaa postinumerojärjestelmän ylläpitämistä koskevan velvollisuuden yleispalvelun tarjoajalle tai muulle postiyritykselle. (3.6.2016/408) [HE 18/2016]
Postinumerojärjestelmää ylläpitävän postiyrityksen tulee pitää postinumerojärjestelmän sisältämiä tietoja julkisesti nähtävillä. Postiyrityksen tulee lisäksi luovuttaa pyydettäessä tietoja postinumerojärjestelmästä. Tiedot on luovutettava postitoiminnan hoitamiseksi käyttökelpoisessa muodossa sekä kustannussuuntautuneella hinnalla ja avoimin ja syrjimättömin ehdoin.
Postinumeroa koskevasta muutoksesta on tiedotettava tehokkaasti viimeistään kaksi kuukautta ennen muutoksen toteuttamista. Lisäksi muutoksesta tulee samaan aikaan tiedottaa erityisesti:
1) niille postipalvelun käyttäjille, joita muutos koskee;
2) niille kunnille, joita muutos koskee;
3) muille postiyrityksille; ja
4) väestötietojärjestelmän ylläpitäjille, pelastusviranomaisille sekä Hätäkeskuslaitokselle.
Edellä 4 momentissa säädettyä määräaikaa ei sovelleta muutokseen, joka koskee vain yksittäistä postinsaajataloutta tai yksittäisen asiakkaan käyttöön annettua postinumeroa, joka ei ole sidoksissa yleiseen maantieteelliseen postinumerojärjestelmään.</t>
  </si>
  <si>
    <t>Liikenne</t>
  </si>
  <si>
    <t>rekisteritunnus</t>
  </si>
  <si>
    <t>Liikenteen turvallisuusvirasto</t>
  </si>
  <si>
    <t>Ajoneuvolaki</t>
  </si>
  <si>
    <t>1090/2002</t>
  </si>
  <si>
    <t>66 a § 3 ja 5 mom.</t>
  </si>
  <si>
    <t xml:space="preserve">66 a § (6.3.2015/176) [HE 252/2014] Rekisteröintitodistus, rekisterikilvet ja varmenne
--3 mom. 
Ensirekisteröitävää ja tarvittaessa liikennekäyttöön otettavaa ajoneuvoa varten annetaan rekisterikilvet, joissa on ajoneuvon yksilöivä rekisteritunnus.
--5 mom.
Ajoneuvon rekisteritunnuksesta ja -kilvistä, kansallisuustunnuksesta sekä siirtomerkistä samoin kuin rekisterikilpien ja kansallisuustunnuksen käytöstä, kiinnittämisestä ja kunnossapidosta, varmenteesta sekä rekisteröintitodistuksesta ja sen käytöstä säädetään tarkemmin valtioneuvoston asetuksella. Liikenteen turvallisuusvirasto vahvistaa rekisteröintitodistuksen ja sille merkittävien tietojen tekniset yksityiskohdat, rekisteröinnissä käytettävien lomakkeiden kaavan sekä rekisterikilpien mitat ja muut tekniset ominaisuudet.
</t>
  </si>
  <si>
    <t>Valtioneuvoston asetus ajoneuvojen rekisteröinnistä</t>
  </si>
  <si>
    <t>893/2007</t>
  </si>
  <si>
    <t>ajoneuvon varmenne</t>
  </si>
  <si>
    <t>Kun ajoneuvo myydään, varmenteen avulla omistajanvaihdos voidaan hoitaa sähköisesti Trafin palvelussa.</t>
  </si>
  <si>
    <t>66 a § 1 mom.</t>
  </si>
  <si>
    <t xml:space="preserve">66 a § (6.3.2015/176) [HE 252/2014] Rekisteröintitodistus, rekisterikilvet ja varmenne
--1 mom.
Liikenteen turvallisuusvirasto antaa pyynnöstä ajoneuvon ensirekisteröinnistä, muutosrekisteröinnistä, liikennekäytöstä poistosta ja liikennekäyttöön otosta rekisteröintitodistuksen. Liikenteen turvallisuusvirasto myöntää pyynnöstä 65 §:ssä tarkoitetun ennakkoilmoituksen tekijälle tai rekisteriin merkitylle ajoneuvon omistajalle varmenteen.
</t>
  </si>
  <si>
    <t>aluksen rekisterinumero</t>
  </si>
  <si>
    <t>alusrekisterissä ja alusrakennusrekisterissä (suomalaisille kauppamerenkulun aluksille; pakollinen, jos yli 15 m; vapaaehtoinen, jos yli 10 m, mutta alle 15m; voidaan merkitä jo rakennusvaiheessa ks. alusrekisterilaki)</t>
  </si>
  <si>
    <t>Liikenteen turvallisuusvirasto ja Ahvenanmaan valtionvirasto</t>
  </si>
  <si>
    <t>Alusrekisterilaki</t>
  </si>
  <si>
    <t>512/1993</t>
  </si>
  <si>
    <t>9 § 1 mom. ja 2 mom. 1 k.</t>
  </si>
  <si>
    <t>9 § Alusrekisteriin tehtävät merkinnät
--1 mom.
Alusrekisteriin merkitään aluksen rekisteröintiä ja sen omistusoikeuden kirjaamista koskevat ratkaisut (alusrekisterin rekisteriasia).
--2 mom. 
Alusrekisteriin merkitään:
1) aluksen rekisteröintiaika, rekisterinumero, nimi, aikaisemmat nimet, kotipaikka, tunnuskirjaimet ja sen IMO-numero; --</t>
  </si>
  <si>
    <t>Alusrekisteriasetus</t>
  </si>
  <si>
    <t>874/1993</t>
  </si>
  <si>
    <t>1 §</t>
  </si>
  <si>
    <t>1 §
Alusrekisteriin ja alusrakennusrekisteriin merkittävälle alukselle annetaan rekisterinumero, josta on käytävä ilmi, onko alus merkitty merenkulkuhallituksen vai Ahvenanmaan lääninhallituksen pitämään alusrekisteriin.
Mitä tässä asetuksessa säädetään alusrekisteristä, sovelletaan vastaavasti alusrakennusrekisteriin.</t>
  </si>
  <si>
    <t>vesikulkuneuvon rekisterinumero ja koetunnus</t>
  </si>
  <si>
    <t>Laki vesikulkuneuvorekisteristä</t>
  </si>
  <si>
    <t>424/2014</t>
  </si>
  <si>
    <t>12 ja 13 §</t>
  </si>
  <si>
    <t>12 § Rekisteritunnus
Liikenteen turvallisuusvirasto antaa ensirekisteröinnin yhteydessä vesikulkuneuvolle sen yksilöivän rekisteritunnuksen. Rekisteritunnus koostuu kirjain- ja numerosarjasta. Liikenteen turvallisuusvirasto voi antaa tarkempia määräyksiä rekisteritunnuksen teknisistä ominaisuuksista ja sen merkitsemisestä.
Rekisteröitävää vesikulkuneuvoa ei saa käyttää, ellei sitä ole varustettu rekisteritunnuksella.
Jos vesikulkuneuvo on rekisteröity myös 4 §:n 3 kohdassa tarkoitettuun sisävesillä käytettävien alusten kalastusalusrekisteriin, voidaan vesikulkuneuvo jättää varustamatta tämän lain mukaisella rekisteritunnuksella.
13 § Koetunnus
Sen estämättä, mitä 5 §:n 1 momentissa säädetään, vesikulkuneuvon tai moottorin valmistaja, maahantuoja, myyjä, korjaaja tai muu vastaava elinkeinonharjoittaja voi käyttää rekisteröimätöntä vesikulkuneuvoa koeajossa, myynninedistämistoiminnassa ja muussa tämän kaltaisessa elinkeinonsa harjoittamiseen välittömästi liittyvässä toiminnassa, jos Liikenteen turvallisuusvirasto on antanut elinkeinonharjoittajalle kirjallisesta hakemuksesta koetunnuksen.
Koetunnus on voimassa toistaiseksi. Koetunnus voidaan peruuttaa, jos elinkeinonharjoittaja on ilmoittanut luopuvansa siitä, jos elinkeinonharjoittaja on käyttänyt koetunnusta tämän lain tai sen nojalla annettujen määräysten vastaisesti tai jos koetunnuksen peruuttamiseen on muita erityisiä syitä.
Koetunnuksen antamisesta Liikenteen turvallisuusvirasto antaa elinkeinonharjoittajalle todistuksen. Todistus on pidettävä mukana vesikulkuneuvoa käytettäessä. Rekisteröimätön vesikulkuneuvo on varustettava koetunnuksella, jos sitä käytetään 1 momentin mukaisesti.
Koetunnusta koskevaan todistukseen sovelletaan, mitä 11 §:n 5 ja 6 momentissa säädetään rekisteröintitodistuksesta.
Liikenteen turvallisuusvirasto voi antaa tarkempia määräyksiä koetunnuksen teknisistä ominaisuuksista ja sen merkitsemisestä sekä siitä, mitä rekisteriin talletettuja elinkeinonharjoittajaa koskevia tietoja merkitään todistukseen.</t>
  </si>
  <si>
    <t>ilma-aluksen rekisteritunnus</t>
  </si>
  <si>
    <t>Ilmailulaki</t>
  </si>
  <si>
    <t>864/2014</t>
  </si>
  <si>
    <t>16 §</t>
  </si>
  <si>
    <t>16 § Ilma-aluksen rekisteritunnus ja rekisteröimistodistus
Suomen kansallisuuden saamiseksi ilma-alus on merkittävä Suomen ilma-alusrekisteriin tai sotilasilma-alusrekisteriin, ellei tässä laissa jäljempänä toisin säädetä. Liikenteen turvallisuusvirasto antaa ilma-alukselle rekisteritunnuksen sekä todistuksena ilma-aluksen rekisteröinnistä rekisteröimistodistuksen ja ilma-aluksen väliaikaisesta rekisteröinnistä väliaikaisen rekisteröimistodistuksen.
Ilma-alus on merkittävä kansallisuus- ja rekisteritunnuksin. Liikenteen turvallisuusvirasto antaa tekniset määräykset kansallisuus- ja rekisteritunnuksesta ja niiden merkitsemisestä.</t>
  </si>
  <si>
    <t>Maankäyttö ja rakentaminen</t>
  </si>
  <si>
    <t>kadun ja muun yleisen alueen nimi</t>
  </si>
  <si>
    <t>kunta</t>
  </si>
  <si>
    <t>Maankäyttö- ja rakennuslaki</t>
  </si>
  <si>
    <t>132/1999</t>
  </si>
  <si>
    <t>55 § 4 mom.</t>
  </si>
  <si>
    <t>55 § Asemakaavan esitystapa
--4 mom.
Asemakaavassa määrätään kadun ja muun yleisen alueen nimi samoin kuin kunnanosan ja korttelien numerot. Kadun ja muun yleisen alueen nimi ja edellä mainitut numerotiedot voidaan muuttaa myös kunnan erillisellä päätöksellä siten kuin kuntalaissa säädetään kunnan päätöksenteosta. (21.4.2017/230) [HE 251/2016]</t>
  </si>
  <si>
    <t>Maankäyttö- ja rakennusasetus</t>
  </si>
  <si>
    <t>895/1999</t>
  </si>
  <si>
    <t>24 § 3 mom.</t>
  </si>
  <si>
    <t>24 § Asemakaavan esitystapa
--3 mom.
Asemakaava käsittää myös kunnanosien numerot ja mahdolliset nimet, rakennuskorttelien numerot sekä katujen ja mahdolliset muiden yleisten alueiden nimet.</t>
  </si>
  <si>
    <t>kunnanosan ja korttelien numerot</t>
  </si>
  <si>
    <t>Kiinteistöt</t>
  </si>
  <si>
    <t>kiinteistötunnus</t>
  </si>
  <si>
    <t>kiinteistötunnus annetaan myös muille rekisteriyksiköille kuin kiinteistöille</t>
  </si>
  <si>
    <t>kiinteistörekisterin pitäjä</t>
  </si>
  <si>
    <t>Kiinteistörekisterilaki</t>
  </si>
  <si>
    <t>876/1996</t>
  </si>
  <si>
    <t>4 §</t>
  </si>
  <si>
    <t>4 § (22.11.1996/876) [HE 112/1996]
Kullakin rekisteriyksiköllä tulee olla toisistaan poikkeava kiinteistötunnus. Kiinteistötunnuksen muodostumisesta säädetään asetuksella.
Kiinteistötunnuksen antaa ja muuttaa kiinteistörekisterin pitäjä. Sellainen kiinteistötunnuksen muuttamista koskeva päätös, johon sisältyy rekisteriyksikön ryhmä- tai yksikkönumeron muutos, on annettava tiedoksi asianomaisen rekisteriyksikön omistajalle tai haltijalle. Jos rekisteriyksikön omistavat useat yhdessä tai jos ryhmä- tai yksikkönumeron muuttaminen koskee kiinteistöjen yhteistä aluetta, voidaan tieto antaa jollekin rekisteriyksikön omistajista tai haltijoista taikka yhteisen alueen osakkaista.</t>
  </si>
  <si>
    <t>Kiinteistörekisteriasetus</t>
  </si>
  <si>
    <t>970/1996</t>
  </si>
  <si>
    <t>1 ja 4 §</t>
  </si>
  <si>
    <t>1 § (30.1.2014/62) Kiinteistötunnus
Kiinteistötunnus muodostuu neliosaisesta numerosarjasta.
4 § (22.3.2001/276) Kiinteistötunnuksen muuttuminen
Kiinteistötoimituksessa tai yhdistämällä muodostetuille kiinteistöille ja muille rekisteriyksiköille annetaan uusi kiinteistötunnus, jollei tämän pykälän 2–5 momentista muuta johdu. (30.1.2014/62)
Muussa kuin tontin tai yleisen alueen muodostamista tarkoittavassa lohkomisessa emäkiinteistön tunnus annetaan kantakiinteistölle. Kun määräala siirretään lohkomalla muuhun kiinteistöön kuin tilaan tai tonttiin, saajakiinteistön ja siihen siirretyn määräalan muodostamalle kiinteistölle annetaan saajakiinteistön tunnus.
Tontin tai yleisen alueen muodostamista tarkoittavassa lohkomisessa jäljelle jäävän muodostajakiinteistön tunnus säilyy muuttumattomana.
Kun kiinteistön osuus yhteiseen alueeseen tai osa sanotusta osuudesta muodostetaan tilaksi tai siirretään kiinteistöön, luovuttavan ja vastaanottavan kiinteistön tunnusta ei muuteta.
Kun yleiseen alueeseen, valtion metsämaahan, suojelualueeseen tai lunastusyksikköön yhdistetään kiinteistö, muodostettavalle kiinteistölle annetaan vastaanottavan kiinteistön tunnus. (30.1.2014/62)</t>
  </si>
  <si>
    <t>määräalatunnus</t>
  </si>
  <si>
    <t>ks. asetus</t>
  </si>
  <si>
    <t>8 § 1 ja 2 mom.</t>
  </si>
  <si>
    <t>8 § (30.1.2014/62) Määräalan, yhteisalueosuuden ja käyttöoikeusyksikön rekisteröinti
Kiinteistörekisterin pitäjä antaa kullekin määräalalle tai kiinteistöstä luovutetulle yhteisalueosuudelle taikka luovutetulle yhteiselle alueelle määräalatunnuksen. Jos samalla saannolla on saatu määräaloja useasta rekisteriyksiköstä, annetaan kullekin oma tunnus. Milloin luovutettua määräalaa seuraa osuus yhteisiin alueisiin, vain määräalalle annetaan tunnus.
Määräalatunnus muodostuu rekisteröintiajankohdan mukaan sen rekisteriyksikön kiinteistötunnuksesta, johon määräala tai yhteisalueosuus kuuluu, lisättynä tyyppikirjaimella M ja yksilöivällä numerolla. Jos sen rekisteriyksikön, johon määräala kuuluu tai josta yhteisalueosuus on luovutettu, kiinteistötunnus muuttuu, määräalatunnusta ei muuteta.</t>
  </si>
  <si>
    <t>käyttöoikeusyksikkötunnus</t>
  </si>
  <si>
    <t>KML rasitteille</t>
  </si>
  <si>
    <t>8 § 5 mom.</t>
  </si>
  <si>
    <t>8 § (30.1.2014/62) Määräalan, yhteisalueosuuden ja käyttöoikeusyksikön rekisteröinti
--5 mom.
Kiinteistörekisterin pitäjä antaa käyttöoikeusyksikölle neliosaisen käyttöoikeusyksikkötunnuksen. Tunnus muodostuu kolminumeroisesta Maanmittauslaitoksen antamasta ryhmänumerosta, nelinumeroisesta tunnuksen antamisen vuosiluvusta, tyyppikirjaimesta K ja enintään kuusinumeroisesta käyttöoikeusyksikön numerosta.</t>
  </si>
  <si>
    <t>laitostunnus</t>
  </si>
  <si>
    <t>MK erityisille oikeuksille</t>
  </si>
  <si>
    <t>kirjaamisviranomainen</t>
  </si>
  <si>
    <t>Asetus lainhuuto- ja kiinnitysrekisteristä</t>
  </si>
  <si>
    <t>960/1996</t>
  </si>
  <si>
    <t>2 § 2 mom. ja 6 § 2 mom.</t>
  </si>
  <si>
    <t>2 §
-- 2 mom.
Kirjaukset merkitään kiinteistörekisterin mukaisen kiinteistötunnuksen kohdalle. Määräalaan kohdistuvat kirjaukset merkitään kiinteistörekisterin pitäjän antaman määräalatunnuksen kohdalle ja erityiseen oikeuteen kohdistuvat kirjaukset kirjaamisviranomaisen antaman laitostunnuksen kohdalle.
6 §
--2 mom.
Erityiselle oikeudelle annetaan kirjausta haettaessa laitostunnus, jos se voi olla kiinnityksen kohteena.</t>
  </si>
  <si>
    <t>Yhteisön yksilöiminen</t>
  </si>
  <si>
    <t>yhdistyksen rekisterinumero</t>
  </si>
  <si>
    <t>yhdistysrekisterissä</t>
  </si>
  <si>
    <t>Patentti- ja rekisterhallitus</t>
  </si>
  <si>
    <t>Yhdistysrekisteriasetus</t>
  </si>
  <si>
    <t>506/1989</t>
  </si>
  <si>
    <t>5 § 1 mom.</t>
  </si>
  <si>
    <t>5 §
Yhdistykset, niiden sääntöjen muutokset, nimenkirjoittajien vaihtumiset ja ennakkotarkastukset rekisteröidään siinä aikajärjestyksessä, jossa päätökset rekisteriin merkitsemisestä tehdään. Uudelle yhdistykselle annetaan juoksevasta numerosarjasta kulloinkin vuorossa oleva rekisterinumero.</t>
  </si>
  <si>
    <t>Vaalit</t>
  </si>
  <si>
    <t>ehdokasjärjestys</t>
  </si>
  <si>
    <t>"äänestysnumero"</t>
  </si>
  <si>
    <t>eduskuntavaaleissa vaalipiirilautakunta, presidentinvaalissa ja europarlamenttivaaleissa Helsingin vaalipiirilautakunta, kuntavaaleissa kunnan keskusvaalilautakunta (VaaliL 31 §)</t>
  </si>
  <si>
    <t>Vaalilaki</t>
  </si>
  <si>
    <t>714/1998</t>
  </si>
  <si>
    <t>37 § Ehdokkaiden järjestyksen määrääminen
Edellä 36 §:ssä tarkoitetussa kokouksessa määrätään puolueiden, yhteislistojen ja valitsijayhdistysten keskinäinen järjestys ehdokaslistojen yhdistelmää varten sekä presidentinvaalin ehdokkaiden keskinäinen järjestys ehdokasluetteloa varten.
Eduskuntavaaleissa, kuntavaaleissa ja europarlamenttivaaleissa arvotaan:
1) vaaliliittoon kuulumattomien puolueiden ja vaaliliittojen keskinäinen järjestys;
2) vaaliliitossa sen muodostaneiden puolueiden keskinäinen järjestys; sekä
3) yhteislistojen keskinäinen järjestys.
(8.5.2015/563)   
Yhteislistaan kuulumattomat valitsijayhdistykset järjestetään aakkosjärjestykseen.
Presidentinvaalissa arvotaan ehdokkaiden keskinäinen järjestys ensimmäisessä vaalissa ja ehdokkaat numeroidaan tämän mukaisessa järjestyksessä alkaen numerosta 2. Valtioneuvoston oikeuskanslerin on oltava läsnä arvonnassa. Toisessa vaalissa ehdokkailla on samat numerot kuin ensimmäisessä vaalissa.</t>
  </si>
  <si>
    <t>kirkollisvaalien ehdokkaiden numerot</t>
  </si>
  <si>
    <t>Kirkon vaalijärjestyksessä; ei varsinaisesti asetus - säädösperusta KirkkoL 1054/1993 2 luku 3 §</t>
  </si>
  <si>
    <t>seurakunnan vaalilautakunta</t>
  </si>
  <si>
    <t>Kirkon vaalijärjestys</t>
  </si>
  <si>
    <t>416/2014</t>
  </si>
  <si>
    <t>19 §</t>
  </si>
  <si>
    <t>19 § Perustamisasiakirjojen hyväksyminen ja ehdokaslistojen yhdistelmän laatiminen
Vaalivuoden lokakuun 1 päivänä kello 16 jälkeen pidettävässä kokouksessa vaalilautakunta:
1) ottaa lopullisesti käsiteltäväksi ja ratkaistavaksi ne valitsijayhdistysten perustamisasiakirjat, joiden osalta on pyydetty täydennystä tai oikaisua;
2) tekee ehdokaslistoihin 18 §:ssä tarkoitettujen toimenpiteiden mukaiset sekä ehdokkaiden kuolemasta aiheutuvat muutokset;
3) laatii ehdokaslistojen yhdistelmän arpomalla ehdokaslistojen järjestyksen, numeroimalla kaikki listat roomalaisilla numeroilla vasemmalta oikealle ja merkitsemällä yhdistelmään hyväksytyt nimitykset;
4) numeroi ehdokkaat juoksevassa numerojärjestyksessä alkaen numerosta 2 siten, että ensin annetaan numerot ehdokaslistojen yhdistelmässä ensimmäiseksi arvotun ehdokaslistan ehdokkaille valitsijayhdistyksen ilmoittamassa järjestyksessä, sen jälkeen toiseksi arvotun ehdokaslistan ehdokkaille ja niin edelleen. 
Jos valitsijayhdistyksen perustamisasiakirjaa ei voida täydennyksen tai oikaisun jälkeen hyväksyä, se on hylättävä. Jos virhe koskee vain jotakin ehdokasta, on ainoastaan hänen nimensä poistettava ehdokaslistasta. Samoin on poistettava ehdokaslistan nimitys, jota ei ole hyväksytty.
Seurakuntayhtymän jokaisessa seurakunnassa yhteisen kirkkovaltuuston jäsenten ehdokaslistoihin kuuluvat ehdokkaat numeroidaan samalla tavoin kuin 1 momentin 4 kohdassa määrätään ja seurakuntaneuvoston jäsenten ehdokaslistoihin kuuluvat ehdokkaat siten, että numerointi jatkuu viimeisestä yhteisen kirkkovaltuuston jäsenen ehdokkaan numerosta.</t>
  </si>
  <si>
    <t>IPR</t>
  </si>
  <si>
    <t>patenttinumero</t>
  </si>
  <si>
    <t>suomalainen patentti</t>
  </si>
  <si>
    <t>Rakennukset</t>
  </si>
  <si>
    <t>rakennustunnus</t>
  </si>
  <si>
    <t>15 §</t>
  </si>
  <si>
    <t>15 § Rakennuksesta järjestelmään talletettavat tiedot
Väestötietojärjestelmään talletetaan rekisteröinnin kohteena olevasta rakennushankkeesta ja rakennuksesta seuraavat tiedot:
1) rakennustunnus taikka muu rakennushankkeen tai rakennuksen yksilöivä tunnistetieto;
2) omistajan tai haltijan henkilötunnus, yritys- ja yhteisötunnus tai täydellinen nimi ja syntymäaika sekä osoite tai muut yhteystiedot;
3) koordinaatit, osoite, käyttötarkoitus, valmistumisvuosi, kerrosluku, huoneistoala, tilavuus ja äänestysalue; sekä
4) rakennushanketta ja rakennusta, sen rakenteita ja ominaisuuksia kuvaavat muut tiedot.
Edellä 1 momentissa tarkoitettujen tietojen ja niitä koskevien lisäysten, muutosten ja korjausten tallettamisesta sekä tietojen yksityiskohtaisesta sisällöstä annetaan tarkempia säännöksiä valtioneuvoston asetuksella.</t>
  </si>
  <si>
    <t>23 §</t>
  </si>
  <si>
    <t>23 § (30.10.2014/852) Rakennustunnus
Kun rakennushankkeen tai rakennuksen tiedot talletetaan ensimmäisen kerran väestötietojärjestelmään, Väestörekisterikeskuksen on annettava sille rakennustunnus. Rakennustunnus muodostuu numerolla yksi alkavasta yhdeksännumeroisesta luvusta ja luvun perään liitettävästä tarkistusmerkistä. Tarkistusmerkki muodostetaan jakamalla luku 31:llä, jolloin saatu jakojäännös osoittaa 2 §:n 4 momentissa tarkoitetun taulukon mukaisesti tarkistusmerkin. Rakennustunnus on yksilöllinen ja pysyvä.</t>
  </si>
  <si>
    <t>radiotaajuudet</t>
  </si>
  <si>
    <t>13 luku</t>
  </si>
  <si>
    <t>13 luku Taajuushallinto
95 § Taajuuksien käyttöä ja taajuussuunnitelmaa koskeva valtioneuvoston asetus
Valtioneuvoston asetuksella vahvistetaan yleiset periaatteet 3 momentissa tarkoitettujen taajuuksien käytölle. Säädettäessä viestintäpalvelujen tarjontaan soveltuvien taajuuksien käytöstä on noudatettava tekniikka- ja palveluriippumattomuutta.
Edellä 1 momentissa tarkoitetussa asetuksessa voidaan kuitenkin poiketa verkko- ja viestintäpalvelujen:
1) tekniikkariippumattomuudesta:
a) haitallisten häiriöiden välttämiseksi;
b) yleisön suojelemiseksi sähkömagneettisilta kentiltä;
c) palvelujen teknisen laadun, taajuuksien yhteiskäytön tai yleisen edun tavoitteiden saavuttamiseksi; sekä
2) palveluriippumattomuudesta:
a) ihmishengen turvallisuuden takaamiseksi;
b) sosiaalisen, alueellisen tai maantieteellisen yhteenkuuluvuuden edistämiseksi;
c) taajuuksien tehottoman käytön välttämiseksi;
d) kulttuurisen ja kielellisen monimuotoisuuden ja tiedotusvälineiden moniarvoisuuden edistämiseksi.
Edellä 1 momentissa tarkoitetulla valtioneuvoston asetuksella vahvistetaan taajuussuunnitelma:
1) 6 §:ssä tarkoitettuun verkkotoimilupaa edellyttävään teletoimintaan tarkoitetuille taajuusalueille;
2) 22 ja 34 §:ssä tarkoitettuun toimiluvanvaraiseen televisio- ja radiotoiminnan harjoittamiseen tarkoitetuille taajuusaluille;
3) 96 §:n 5 momentissa tarkoitetuille taajuusalueille;
4) tuotekehitys-, testaus- ja opetustoimintaan tarkoitetuille taajuusalueille; sekä
5) Yleisradio Oy:stä annetun lain 7 §:ssä tarkoitettuun julkisen palvelun televisio- ja radiotoimintaan tarkoitetuille taajuusalueille.
Ennen kuin valtioneuvosto vahvistaa taajuussuunnitelman, teleyrityksille, Yleisradio Oy:lle ja muille taajuusalueiden käyttäjäryhmiä edustaville tahoille on varattava tilaisuus tulla kuulluksi taajuussuunnitelmasta. Valtioneuvoston on tarkasteltava taajuussuunnitelmaa uudelleen, jos 3 momentissa tarkoitettuun julkiseen palveluun tai toimiluvanvaraiseen toimintaan voidaan osoittaa lisää taajuusalueita tai jos tässä momentissa mainittu taho esittää tarkastelua koskevan perustellun pyynnön.
96 § Taajuuksien käytöstä annetut Viestintäviraston määräykset
Viestintäviraston määräyksellä määrätään radiotaajuuksien käytöstä eri käyttötarkoituksiin ottaen huomioon radiotaajuuksien käyttöä koskevat kansainväliset määräykset ja suositukset sekä 95 §:n 1 momentin nojalla annettu valtioneuvoston asetus. Määräyksessä on oltava tiedot taajuusalueen käyttötarkoituksesta ja tärkeimmistä radio-ominaisuuksista, jotka taajuusaluetta käyttävän radiolaitteen on täytettävä.
Viestintäviraston on tarkasteltava 1 momentin nojalla annettuja määräyksiä uudelleen, jos 95 §:n 3 momentissa tarkoitettuun toimiluvanvaraiseen toimintaan voidaan osoittaa lisää taajuuksia tai jos teleyritys tai muu taajuusalueiden käyttäjäryhmiä edustava taho esittää tarkastelua koskevan perustellun pyynnön.
Määrätessään sähköisten viestintäpalvelujen tarjontaan soveltuvien radiotaajuuksien käytöstä Viestintäviraston on noudatettava tekniikka- ja palveluriippumattomuutta.
Edellä 1 momentissa tarkoitetussa määräyksessä voidaan poiketa verkko- ja viestintäpalvelujen:
1) tekniikkariippumattomuudesta:
a) haitallisten häiriöiden välttämiseksi;
b) yleisön suojelemiseksi sähkömagneettisilta kentiltä;
c) palvelun teknisen laadun, taajuuksien yhteiskäytön tai yleisen edun tavoitteiden saavuttamiseksi; sekä
2) palveluriippumattomuudesta:
a) ihmishengen turvallisuuden takaamiseksi;
b) sosiaalisen, alueellisen tai maantieteellisen yhteenkuuluvuuden edistämiseksi;
c) taajuuksien tehottoman käytön välttämiseksi; ja
d) kulttuurisen ja kielellisen monimuotoisuuden ja tiedotusvälineiden moniarvoisuuden edistämiseksi.
Viestintäviraston on 1 momentin nojalla annettuja määräyksiä valmistellessaan toimittava yhteistyössä liikenne- ja viestintäministeriön kanssa. Jos yksittäisen taajuusalueen käyttöä koskevalla määräyksellä voi olla huomattavia vaikutuksia viestintämarkkinoiden yleiseen kehitykseen, kyseisen taajuusalueen taajuussuunnitelma vahvistetaan 95 §:n 1 momentin nojalla annetussa valtioneuvoston asetuksessa.
Viestintävirasto voi radiotaajuuksien yhteiskäytön edistämiseksi tai muusta perustellusta syystä sallia 95 §:n 1 momentin nojalla annetussa valtioneuvoston asetuksessa säädetylle radiotaajuusalueelle tai tämän pykälän 1 momentin nojalla annetussa määräyksessä tarkoitetulle taajuusalueelle myös muuta kuin sen käyttötarkoituksen mukaista radioviestintää, jos muu radioviestintä ei rajoita taajuusalueen käyttöä sen ensisijaisiin käyttötarkoituksiin eikä aiheuta häiriöitä ensisijaisten käyttötarkoitusten mukaiselle radioviestinnälle.
97 § Taajuushallintoa koskevat erityiset säännökset
Tätä lakia sovelletaan suomalaisten alusten, ilma-alusten ja avaruuteen lähetettyjen esineiden radiolaitteisiin myös silloin kun ne ovat Suomen alueen ulkopuolella.
Viestintäviraston määräyksellä määrätään radiotaajuudet, joilla radioaaltoja kehittämään tarkoitettua tieteelliseen, teolliseen, lääkinnälliseen tai muuhun vastaavaan tarkoitukseen käytettyä muuta sähkölaitetta kuin radiolaitetta saa käyttää, ja ehdot, joiden mukaan laitetta on käytettävä.
Viestintäviraston määräyksellä annetaan radioamatööriaseman rakennetta ja käyttöä koskevat sekä radioamatööriviestinnässä muuten noudatettavat määräykset käytettävistä lähetystehoista ja harhalähetteistä, lähetysten osoittamisesta ja yksisuuntaisesta lähettämisestä.
Radiolupa, jonka myöntämisestä on säädetty 40 §:ssä sekä 44 §:ssä tarkoitettu taajuusvaraus, 265 §:ssä tarkoitettu pätevyystodistus, 266 §:ssä tarkoitettu kelpoisuustodistus ja 304 §:n 1 momentin 5 kohdan nojalla tehty radioaseman tunnistetta koskeva päätös, voidaan allekirjoittaa koneellisesti.</t>
  </si>
  <si>
    <t>huoneistotunnus</t>
  </si>
  <si>
    <t>16 § (15.2.2013/156) [HE 142/2012] Huoneistosta järjestelmään talletettavat tiedot
Väestötietojärjestelmään talletetaan rekisteröinnin kohteena olevasta asuin- ja toimitilahuoneistosta seuraavat tiedot:
1) huoneistotunnus tai muu huoneiston yksilöivä tunnistetieto;
2) huoneistoa ja sen ominaisuuksia kuvaavat tiedot;
3) asuinhuoneiston hallintaperustetta ja käytössäoloa koskevat tiedot.
Edellä 1 momentissa tarkoitettujen tietojen ja niitä koskevien lisäysten, muutosten ja korjausten tallettamisesta sekä tietojen yksityiskohtaisesta sisällöstä annetaan tarkempia säännöksiä valtioneuvoston asetuksella.</t>
  </si>
  <si>
    <t>26 §</t>
  </si>
  <si>
    <t>26 § (30.10.2014/852) Huoneistotunnus
Asuinhuoneistolla ja toimitilahuoneistolla, joka sijaitsee useamman kuin yhden huoneiston käsittävässä rakennuksessa, on huoneistotunnus. Huoneistotunnuksen muodostavat kirjainosa ja numero-osa tai toinen näistä. Lisäksi huoneistotunnuksessa voi olla huoneiston jakamista osoittava kirjain.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</si>
</sst>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_-;\-* #,##0.00\ _€_-;_-* &quot;-&quot;??\ _€_-;_-@_-"/>
  </numFmts>
  <fonts count="3" x14ac:knownFonts="1">
    <font>
      <sz val="11"/>
      <color theme="1"/>
      <name val="Calibri"/>
      <family val="2"/>
      <scheme val="minor"/>
    </font>
    <font>
      <sz val="11"/>
      <color theme="1"/>
      <name val="Calibri"/>
      <family val="2"/>
      <scheme val="minor"/>
    </font>
    <font>
      <u/>
      <sz val="11"/>
      <color theme="10"/>
      <name val="Calibri"/>
      <family val="2"/>
      <scheme val="minor"/>
    </font>
  </fonts>
  <fills count="5">
    <fill>
      <patternFill patternType="none"/>
    </fill>
    <fill>
      <patternFill patternType="gray125"/>
    </fill>
    <fill>
      <patternFill patternType="solid">
        <fgColor theme="0" tint="-0.34998626667073579"/>
        <bgColor indexed="64"/>
      </patternFill>
    </fill>
    <fill>
      <patternFill patternType="solid">
        <fgColor theme="6"/>
        <bgColor indexed="64"/>
      </patternFill>
    </fill>
    <fill>
      <patternFill patternType="solid">
        <fgColor theme="9"/>
        <bgColor indexed="64"/>
      </patternFill>
    </fill>
  </fills>
  <borders count="2">
    <border>
      <left/>
      <right/>
      <top/>
      <bottom/>
      <diagonal/>
    </border>
    <border>
      <left/>
      <right/>
      <top style="thin">
        <color theme="4" tint="0.39997558519241921"/>
      </top>
      <bottom style="thin">
        <color theme="4" tint="0.39997558519241921"/>
      </bottom>
      <diagonal/>
    </border>
  </borders>
  <cellStyleXfs count="3">
    <xf numFmtId="0" fontId="0" fillId="0" borderId="0"/>
    <xf numFmtId="43" fontId="1" fillId="0" borderId="0" applyFont="0" applyFill="0" applyBorder="0" applyAlignment="0" applyProtection="0"/>
    <xf numFmtId="0" fontId="2" fillId="0" borderId="0" applyNumberFormat="0" applyFill="0" applyBorder="0" applyAlignment="0" applyProtection="0"/>
  </cellStyleXfs>
  <cellXfs count="21">
    <xf numFmtId="0" fontId="0" fillId="0" borderId="0" xfId="0"/>
    <xf numFmtId="0" fontId="0" fillId="0" borderId="0" xfId="0" applyAlignment="1">
      <alignment vertical="top"/>
    </xf>
    <xf numFmtId="0" fontId="0" fillId="2" borderId="0" xfId="0" applyFill="1" applyAlignment="1">
      <alignment vertical="top"/>
    </xf>
    <xf numFmtId="49" fontId="0" fillId="0" borderId="0" xfId="0" applyNumberFormat="1" applyAlignment="1">
      <alignment vertical="top"/>
    </xf>
    <xf numFmtId="0" fontId="0" fillId="2" borderId="0" xfId="0" applyNumberFormat="1" applyFill="1" applyAlignment="1">
      <alignment vertical="top"/>
    </xf>
    <xf numFmtId="0" fontId="0" fillId="0" borderId="0" xfId="0" applyFill="1" applyAlignment="1">
      <alignment vertical="top"/>
    </xf>
    <xf numFmtId="0" fontId="0" fillId="0" borderId="0" xfId="0" applyAlignment="1">
      <alignment vertical="top" wrapText="1"/>
    </xf>
    <xf numFmtId="0" fontId="2" fillId="0" borderId="0" xfId="2" applyAlignment="1">
      <alignment vertical="top" wrapText="1"/>
    </xf>
    <xf numFmtId="0" fontId="0" fillId="2" borderId="0" xfId="0" applyFill="1" applyAlignment="1">
      <alignment vertical="top" wrapText="1"/>
    </xf>
    <xf numFmtId="49" fontId="0" fillId="0" borderId="0" xfId="0" applyNumberFormat="1" applyAlignment="1">
      <alignment vertical="top" wrapText="1"/>
    </xf>
    <xf numFmtId="2" fontId="0" fillId="2" borderId="0" xfId="1" applyNumberFormat="1" applyFont="1" applyFill="1" applyAlignment="1">
      <alignment vertical="top" wrapText="1"/>
    </xf>
    <xf numFmtId="0" fontId="0" fillId="2" borderId="0" xfId="0" applyNumberFormat="1" applyFill="1" applyAlignment="1">
      <alignment vertical="top" wrapText="1"/>
    </xf>
    <xf numFmtId="0" fontId="0" fillId="0" borderId="0" xfId="0" applyFill="1" applyAlignment="1">
      <alignment vertical="top" wrapText="1"/>
    </xf>
    <xf numFmtId="0" fontId="0" fillId="0" borderId="0" xfId="0" applyNumberFormat="1" applyFill="1" applyAlignment="1">
      <alignment vertical="top" wrapText="1"/>
    </xf>
    <xf numFmtId="2" fontId="0" fillId="2" borderId="0" xfId="0" applyNumberFormat="1" applyFill="1" applyAlignment="1">
      <alignment vertical="top" wrapText="1"/>
    </xf>
    <xf numFmtId="0" fontId="2" fillId="0" borderId="0" xfId="2" applyNumberFormat="1" applyAlignment="1">
      <alignment vertical="top" wrapText="1"/>
    </xf>
    <xf numFmtId="0" fontId="0" fillId="3" borderId="0" xfId="0" applyNumberFormat="1" applyFill="1" applyAlignment="1">
      <alignment vertical="top" wrapText="1"/>
    </xf>
    <xf numFmtId="2" fontId="0" fillId="3" borderId="0" xfId="1" applyNumberFormat="1" applyFont="1" applyFill="1" applyAlignment="1">
      <alignment vertical="top" wrapText="1"/>
    </xf>
    <xf numFmtId="0" fontId="0" fillId="4" borderId="0" xfId="0" applyFill="1" applyAlignment="1">
      <alignment vertical="top" wrapText="1"/>
    </xf>
    <xf numFmtId="0" fontId="2" fillId="0" borderId="1" xfId="2" applyBorder="1" applyAlignment="1">
      <alignment vertical="top" wrapText="1"/>
    </xf>
    <xf numFmtId="0" fontId="0" fillId="0" borderId="0" xfId="0" applyNumberFormat="1"/>
  </cellXfs>
  <cellStyles count="3">
    <cellStyle name="Hyperlinkki" xfId="2" builtinId="8"/>
    <cellStyle name="Normaali" xfId="0" builtinId="0"/>
    <cellStyle name="Pilkku" xfId="1" builtinId="3"/>
  </cellStyles>
  <dxfs count="27">
    <dxf>
      <numFmt numFmtId="0" formatCode="General"/>
      <fill>
        <patternFill patternType="none">
          <fgColor indexed="64"/>
          <bgColor auto="1"/>
        </patternFill>
      </fill>
      <alignment horizontal="general" vertical="top" textRotation="0" wrapText="1" indent="0" justifyLastLine="0" shrinkToFit="0" readingOrder="0"/>
    </dxf>
    <dxf>
      <fill>
        <patternFill patternType="none">
          <fgColor indexed="64"/>
          <bgColor auto="1"/>
        </patternFill>
      </fill>
      <alignment horizontal="general" vertical="top" textRotation="0" wrapText="1" indent="0" justifyLastLine="0" shrinkToFit="0" readingOrder="0"/>
    </dxf>
    <dxf>
      <numFmt numFmtId="0" formatCode="General"/>
      <fill>
        <patternFill patternType="solid">
          <fgColor indexed="64"/>
          <bgColor theme="0" tint="-0.34998626667073579"/>
        </patternFill>
      </fill>
      <alignment horizontal="general" vertical="top" textRotation="0" wrapText="1" indent="0" justifyLastLine="0" shrinkToFit="0" readingOrder="0"/>
    </dxf>
    <dxf>
      <numFmt numFmtId="0" formatCode="General"/>
      <fill>
        <patternFill patternType="solid">
          <fgColor indexed="64"/>
          <bgColor theme="0" tint="-0.34998626667073579"/>
        </patternFill>
      </fill>
      <alignment horizontal="general" vertical="top" textRotation="0" wrapText="1" indent="0" justifyLastLine="0" shrinkToFit="0" readingOrder="0"/>
    </dxf>
    <dxf>
      <numFmt numFmtId="2" formatCode="0.00"/>
      <fill>
        <patternFill patternType="solid">
          <fgColor indexed="64"/>
          <bgColor theme="0" tint="-0.34998626667073579"/>
        </patternFill>
      </fill>
      <alignment horizontal="general" vertical="top" textRotation="0" wrapText="1" indent="0" justifyLastLine="0" shrinkToFit="0" readingOrder="0"/>
    </dxf>
    <dxf>
      <numFmt numFmtId="0" formatCode="General"/>
      <fill>
        <patternFill patternType="solid">
          <fgColor indexed="64"/>
          <bgColor theme="0" tint="-0.34998626667073579"/>
        </patternFill>
      </fill>
      <alignment horizontal="general" vertical="top" textRotation="0" wrapText="1" indent="0" justifyLastLine="0" shrinkToFit="0" readingOrder="0"/>
    </dxf>
    <dxf>
      <numFmt numFmtId="0" formatCode="General"/>
      <fill>
        <patternFill patternType="solid">
          <fgColor indexed="64"/>
          <bgColor theme="0" tint="-0.34998626667073579"/>
        </patternFill>
      </fill>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fill>
        <patternFill patternType="solid">
          <fgColor indexed="64"/>
          <bgColor theme="0" tint="-0.34998626667073579"/>
        </patternFill>
      </fill>
      <alignment horizontal="general" vertical="top" textRotation="0" wrapText="1" indent="0" justifyLastLine="0" shrinkToFit="0" readingOrder="0"/>
    </dxf>
    <dxf>
      <numFmt numFmtId="0" formatCode="General"/>
      <fill>
        <patternFill patternType="solid">
          <fgColor indexed="64"/>
          <bgColor theme="0" tint="-0.34998626667073579"/>
        </patternFill>
      </fill>
      <alignment horizontal="general" vertical="top" textRotation="0" wrapText="1" indent="0" justifyLastLine="0" shrinkToFit="0" readingOrder="0"/>
    </dxf>
    <dxf>
      <numFmt numFmtId="2" formatCode="0.00"/>
      <fill>
        <patternFill patternType="solid">
          <fgColor indexed="64"/>
          <bgColor theme="0" tint="-0.34998626667073579"/>
        </patternFill>
      </fill>
      <alignment horizontal="general" vertical="top" textRotation="0" wrapText="1" indent="0" justifyLastLine="0" shrinkToFit="0" readingOrder="0"/>
    </dxf>
    <dxf>
      <numFmt numFmtId="0" formatCode="General"/>
      <fill>
        <patternFill patternType="solid">
          <fgColor indexed="64"/>
          <bgColor theme="0" tint="-0.34998626667073579"/>
        </patternFill>
      </fill>
      <alignment horizontal="general" vertical="top" textRotation="0" wrapText="1" indent="0" justifyLastLine="0" shrinkToFit="0" readingOrder="0"/>
    </dxf>
    <dxf>
      <numFmt numFmtId="30" formatCode="@"/>
      <alignment horizontal="general" vertical="top" textRotation="0" wrapText="1" indent="0" justifyLastLine="0" shrinkToFit="0" readingOrder="0"/>
    </dxf>
    <dxf>
      <numFmt numFmtId="0" formatCode="General"/>
      <fill>
        <patternFill patternType="solid">
          <fgColor indexed="64"/>
          <bgColor theme="0" tint="-0.34998626667073579"/>
        </patternFill>
      </fill>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0"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ulukko135" displayName="Taulukko135" ref="A1:Y34" totalsRowShown="0" headerRowDxfId="26" dataDxfId="25">
  <autoFilter ref="A1:Y34"/>
  <tableColumns count="25">
    <tableColumn id="4" name="Metatiedon tyyppi" dataDxfId="24"/>
    <tableColumn id="25" name="Aihealue" dataDxfId="23"/>
    <tableColumn id="20" name="Mitä tietoa ylläpidetään?" dataDxfId="22"/>
    <tableColumn id="6" name="Lisätieto" dataDxfId="21"/>
    <tableColumn id="10" name="Kuka ylläpitää?" dataDxfId="20"/>
    <tableColumn id="1" name="Laki" dataDxfId="19"/>
    <tableColumn id="14" name="URL" dataDxfId="18">
      <calculatedColumnFormula>HYPERLINK(Taulukko135[[#This Row],[URL teksti]])</calculatedColumnFormula>
    </tableColumn>
    <tableColumn id="18" name="URL teksti" dataDxfId="17">
      <calculatedColumnFormula>IFERROR((CONCATENATE("https://www.edilex.fi/lainsaadanto/",Taulukko135[[#This Row],[vuosi]],Taulukko135[[#This Row],[juokseva4nro]],"/")),"")</calculatedColumnFormula>
    </tableColumn>
    <tableColumn id="2" name="Säädösnro" dataDxfId="16"/>
    <tableColumn id="15" name="/" dataDxfId="15">
      <calculatedColumnFormula>SEARCH("/",Taulukko135[[#This Row],[Säädösnro]])</calculatedColumnFormula>
    </tableColumn>
    <tableColumn id="16" name="juokseva" dataDxfId="14" dataCellStyle="Pilkku">
      <calculatedColumnFormula>LEFT(Taulukko135[[#This Row],[Säädösnro]],Taulukko135[[#This Row],[/]]-1)</calculatedColumnFormula>
    </tableColumn>
    <tableColumn id="19" name="juokseva4nro" dataDxfId="13">
      <calculatedColumnFormula>IF(Taulukko135[[#This Row],[/]]=5,Taulukko135[[#This Row],[juokseva]],IF(Taulukko135[[#This Row],[/]]=4,CONCATENATE("0",Taulukko135[[#This Row],[juokseva]]),IF(Taulukko135[[#This Row],[/]]=3,CONCATENATE("00",Taulukko135[[#This Row],[juokseva]]),IF(Taulukko135[[#This Row],[/]]=2,CONCATENATE("000",Taulukko135[[#This Row],[juokseva]]),"KAAVASSA VIRHE"))))</calculatedColumnFormula>
    </tableColumn>
    <tableColumn id="17" name="vuosi" dataDxfId="12">
      <calculatedColumnFormula>MID(Taulukko135[[#This Row],[Säädösnro]],Taulukko135[[#This Row],[/]]+1,4)</calculatedColumnFormula>
    </tableColumn>
    <tableColumn id="3" name="Lainkohta" dataDxfId="11"/>
    <tableColumn id="5" name="Lain sanamuoto" dataDxfId="10"/>
    <tableColumn id="7" name="Tarkentava asetus" dataDxfId="9"/>
    <tableColumn id="8" name="Säädösnro asetus" dataDxfId="8"/>
    <tableColumn id="9" name="URL(asetuksen viitekortti)" dataDxfId="7">
      <calculatedColumnFormula>IFERROR(HYPERLINK(Taulukko135[[#This Row],[URL(asetuksen viitekortti) teksti]]),"")</calculatedColumnFormula>
    </tableColumn>
    <tableColumn id="11" name="URL(asetuksen viitekortti) teksti" dataDxfId="6">
      <calculatedColumnFormula>CONCATENATE("https://www.edilex.fi/smur/",Taulukko135[[#This Row],[vuosi asetus]],Taulukko135[[#This Row],[juokseva4nro asetus]],"/")</calculatedColumnFormula>
    </tableColumn>
    <tableColumn id="12" name="/ asetus" dataDxfId="5">
      <calculatedColumnFormula>SEARCH("/",Taulukko135[[#This Row],[Säädösnro asetus]])</calculatedColumnFormula>
    </tableColumn>
    <tableColumn id="13" name="juokseva asetus" dataDxfId="4">
      <calculatedColumnFormula>LEFT(Taulukko135[[#This Row],[Säädösnro asetus]],Taulukko135[[#This Row],[/ asetus]]-1)</calculatedColumnFormula>
    </tableColumn>
    <tableColumn id="21" name="juokseva4nro asetus" dataDxfId="3">
      <calculatedColumnFormula>IF(Taulukko135[[#This Row],[/ asetus]]=5,Taulukko135[[#This Row],[juokseva asetus]],IF(Taulukko135[[#This Row],[/ asetus]]=4,CONCATENATE("0",Taulukko135[[#This Row],[juokseva asetus]]),IF(Taulukko135[[#This Row],[/ asetus]]=3,CONCATENATE("00",Taulukko135[[#This Row],[juokseva asetus]]),IF(Taulukko135[[#This Row],[/ asetus]]=2,CONCATENATE("000",Taulukko135[[#This Row],[juokseva asetus]]),"KAAVASSA VIRHE"))))</calculatedColumnFormula>
    </tableColumn>
    <tableColumn id="22" name="vuosi asetus" dataDxfId="2">
      <calculatedColumnFormula>MID(Taulukko135[[#This Row],[Säädösnro asetus]],Taulukko135[[#This Row],[/ asetus]]+1,4)</calculatedColumnFormula>
    </tableColumn>
    <tableColumn id="24" name="Asetuksen säännös" dataDxfId="1"/>
    <tableColumn id="23" name="Asetuksen sanamuoto" dataDxfId="0"/>
  </tableColumns>
  <tableStyleInfo name="TableStyleMedium2" showFirstColumn="0" showLastColumn="0" showRowStripes="1" showColumnStripes="0"/>
</table>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4"/>
  <sheetViews>
    <sheetView tabSelected="1" zoomScaleNormal="100" workbookViewId="0">
      <selection activeCell="Q19" sqref="Q19"/>
    </sheetView>
  </sheetViews>
  <sheetFormatPr defaultRowHeight="17.25" customHeight="1" x14ac:dyDescent="0.25"/>
  <cols>
    <col min="1" max="1" width="22.85546875" customWidth="1"/>
    <col min="2" max="2" width="22.85546875" bestFit="1" customWidth="1"/>
    <col min="3" max="3" width="24.5703125" customWidth="1"/>
    <col min="4" max="4" width="33.140625" customWidth="1"/>
    <col min="6" max="6" width="26" customWidth="1"/>
    <col min="7" max="7" width="5.28515625" customWidth="1"/>
    <col min="8" max="8" width="5.85546875" hidden="1" customWidth="1"/>
    <col min="9" max="9" width="6.140625" customWidth="1"/>
    <col min="10" max="11" width="0" hidden="1" customWidth="1"/>
    <col min="12" max="12" width="0" style="20" hidden="1" customWidth="1"/>
    <col min="13" max="13" width="0" hidden="1" customWidth="1"/>
    <col min="16" max="16" width="12.85546875" customWidth="1"/>
    <col min="17" max="17" width="25.28515625" customWidth="1"/>
    <col min="18" max="18" width="11" customWidth="1"/>
    <col min="19" max="20" width="9.140625" hidden="1" customWidth="1"/>
    <col min="21" max="21" width="8.140625" hidden="1" customWidth="1"/>
    <col min="22" max="23" width="9.140625" hidden="1" customWidth="1"/>
    <col min="26" max="26" width="14.140625" customWidth="1"/>
    <col min="27" max="27" width="21.28515625" customWidth="1"/>
  </cols>
  <sheetData>
    <row r="1" spans="1:25" s="1" customFormat="1" ht="17.25" customHeight="1" x14ac:dyDescent="0.25">
      <c r="A1" s="1" t="s">
        <v>0</v>
      </c>
      <c r="B1" s="1" t="s">
        <v>1</v>
      </c>
      <c r="C1" s="1" t="s">
        <v>2</v>
      </c>
      <c r="D1" s="1" t="s">
        <v>3</v>
      </c>
      <c r="E1" s="1" t="s">
        <v>4</v>
      </c>
      <c r="F1" s="1" t="s">
        <v>5</v>
      </c>
      <c r="G1" s="1" t="s">
        <v>6</v>
      </c>
      <c r="H1" s="2" t="s">
        <v>7</v>
      </c>
      <c r="I1" s="3" t="s">
        <v>8</v>
      </c>
      <c r="J1" s="2" t="s">
        <v>9</v>
      </c>
      <c r="K1" s="2" t="s">
        <v>10</v>
      </c>
      <c r="L1" s="4" t="s">
        <v>11</v>
      </c>
      <c r="M1" s="2" t="s">
        <v>12</v>
      </c>
      <c r="N1" s="1" t="s">
        <v>13</v>
      </c>
      <c r="O1" s="1" t="s">
        <v>14</v>
      </c>
      <c r="P1" s="1" t="s">
        <v>15</v>
      </c>
      <c r="Q1" s="1" t="s">
        <v>16</v>
      </c>
      <c r="R1" s="1" t="s">
        <v>17</v>
      </c>
      <c r="S1" s="2" t="s">
        <v>18</v>
      </c>
      <c r="T1" s="2" t="s">
        <v>19</v>
      </c>
      <c r="U1" s="2" t="s">
        <v>20</v>
      </c>
      <c r="V1" s="2" t="s">
        <v>21</v>
      </c>
      <c r="W1" s="2" t="s">
        <v>22</v>
      </c>
      <c r="X1" s="5" t="s">
        <v>23</v>
      </c>
      <c r="Y1" s="1" t="s">
        <v>24</v>
      </c>
    </row>
    <row r="2" spans="1:25" s="6" customFormat="1" ht="17.25" customHeight="1" x14ac:dyDescent="0.25">
      <c r="A2" s="6" t="s">
        <v>25</v>
      </c>
      <c r="B2" s="6" t="s">
        <v>26</v>
      </c>
      <c r="C2" s="6" t="s">
        <v>27</v>
      </c>
      <c r="E2" s="6" t="s">
        <v>28</v>
      </c>
      <c r="F2" s="1" t="s">
        <v>29</v>
      </c>
      <c r="G2" s="7" t="str">
        <f>HYPERLINK(Taulukko135[[#This Row],[URL teksti]])</f>
        <v>https://www.edilex.fi/lainsaadanto/20090661/</v>
      </c>
      <c r="H2" s="8" t="str">
        <f>IFERROR((CONCATENATE("https://www.edilex.fi/lainsaadanto/",Taulukko135[[#This Row],[vuosi]],Taulukko135[[#This Row],[juokseva4nro]],"/")),"")</f>
        <v>https://www.edilex.fi/lainsaadanto/20090661/</v>
      </c>
      <c r="I2" s="9" t="s">
        <v>30</v>
      </c>
      <c r="J2" s="8">
        <f>SEARCH("/",Taulukko135[[#This Row],[Säädösnro]])</f>
        <v>4</v>
      </c>
      <c r="K2" s="10" t="str">
        <f>LEFT(Taulukko135[[#This Row],[Säädösnro]],Taulukko135[[#This Row],[/]]-1)</f>
        <v>661</v>
      </c>
      <c r="L2" s="11" t="str">
        <f>IF(Taulukko135[[#This Row],[/]]=5,Taulukko135[[#This Row],[juokseva]],IF(Taulukko135[[#This Row],[/]]=4,CONCATENATE("0",Taulukko135[[#This Row],[juokseva]]),IF(Taulukko135[[#This Row],[/]]=3,CONCATENATE("00",Taulukko135[[#This Row],[juokseva]]),IF(Taulukko135[[#This Row],[/]]=2,CONCATENATE("000",Taulukko135[[#This Row],[juokseva]]),"KAAVASSA VIRHE"))))</f>
        <v>0661</v>
      </c>
      <c r="M2" s="8" t="str">
        <f>MID(Taulukko135[[#This Row],[Säädösnro]],Taulukko135[[#This Row],[/]]+1,4)</f>
        <v>2009</v>
      </c>
      <c r="N2" s="6" t="s">
        <v>31</v>
      </c>
      <c r="O2" s="6" t="s">
        <v>32</v>
      </c>
      <c r="P2" s="6" t="s">
        <v>33</v>
      </c>
      <c r="Q2" s="6" t="s">
        <v>34</v>
      </c>
      <c r="R2" s="7" t="str">
        <f>IFERROR(HYPERLINK(Taulukko135[[#This Row],[URL(asetuksen viitekortti) teksti]]),"")</f>
        <v>https://www.edilex.fi/smur/20100128/</v>
      </c>
      <c r="S2" s="8" t="str">
        <f>CONCATENATE("https://www.edilex.fi/smur/",Taulukko135[[#This Row],[vuosi asetus]],Taulukko135[[#This Row],[juokseva4nro asetus]],"/")</f>
        <v>https://www.edilex.fi/smur/20100128/</v>
      </c>
      <c r="T2" s="8">
        <f>SEARCH("/",Taulukko135[[#This Row],[Säädösnro asetus]])</f>
        <v>4</v>
      </c>
      <c r="U2" s="10" t="str">
        <f>LEFT(Taulukko135[[#This Row],[Säädösnro asetus]],Taulukko135[[#This Row],[/ asetus]]-1)</f>
        <v>128</v>
      </c>
      <c r="V2" s="11" t="str">
        <f>IF(Taulukko135[[#This Row],[/ asetus]]=5,Taulukko135[[#This Row],[juokseva asetus]],IF(Taulukko135[[#This Row],[/ asetus]]=4,CONCATENATE("0",Taulukko135[[#This Row],[juokseva asetus]]),IF(Taulukko135[[#This Row],[/ asetus]]=3,CONCATENATE("00",Taulukko135[[#This Row],[juokseva asetus]]),IF(Taulukko135[[#This Row],[/ asetus]]=2,CONCATENATE("000",Taulukko135[[#This Row],[juokseva asetus]]),"KAAVASSA VIRHE"))))</f>
        <v>0128</v>
      </c>
      <c r="W2" s="8" t="str">
        <f>MID(Taulukko135[[#This Row],[Säädösnro asetus]],Taulukko135[[#This Row],[/ asetus]]+1,4)</f>
        <v>2010</v>
      </c>
      <c r="X2" s="12" t="s">
        <v>35</v>
      </c>
      <c r="Y2" s="13" t="s">
        <v>36</v>
      </c>
    </row>
    <row r="3" spans="1:25" ht="17.25" customHeight="1" x14ac:dyDescent="0.25">
      <c r="A3" s="6" t="s">
        <v>25</v>
      </c>
      <c r="B3" s="6" t="s">
        <v>26</v>
      </c>
      <c r="C3" s="6" t="s">
        <v>37</v>
      </c>
      <c r="D3" s="6"/>
      <c r="E3" s="6" t="s">
        <v>28</v>
      </c>
      <c r="F3" s="1" t="s">
        <v>29</v>
      </c>
      <c r="G3" s="7" t="str">
        <f>HYPERLINK(Taulukko135[[#This Row],[URL teksti]])</f>
        <v>https://www.edilex.fi/lainsaadanto/20090661/</v>
      </c>
      <c r="H3" s="11" t="str">
        <f>IFERROR((CONCATENATE("https://www.edilex.fi/lainsaadanto/",Taulukko135[[#This Row],[vuosi]],Taulukko135[[#This Row],[juokseva4nro]],"/")),"")</f>
        <v>https://www.edilex.fi/lainsaadanto/20090661/</v>
      </c>
      <c r="I3" s="9" t="s">
        <v>30</v>
      </c>
      <c r="J3" s="11">
        <f>SEARCH("/",Taulukko135[[#This Row],[Säädösnro]])</f>
        <v>4</v>
      </c>
      <c r="K3" s="10" t="str">
        <f>LEFT(Taulukko135[[#This Row],[Säädösnro]],Taulukko135[[#This Row],[/]]-1)</f>
        <v>661</v>
      </c>
      <c r="L3" s="11" t="str">
        <f>IF(Taulukko135[[#This Row],[/]]=5,Taulukko135[[#This Row],[juokseva]],IF(Taulukko135[[#This Row],[/]]=4,CONCATENATE("0",Taulukko135[[#This Row],[juokseva]]),IF(Taulukko135[[#This Row],[/]]=3,CONCATENATE("00",Taulukko135[[#This Row],[juokseva]]),IF(Taulukko135[[#This Row],[/]]=2,CONCATENATE("000",Taulukko135[[#This Row],[juokseva]]),"KAAVASSA VIRHE"))))</f>
        <v>0661</v>
      </c>
      <c r="M3" s="11" t="str">
        <f>MID(Taulukko135[[#This Row],[Säädösnro]],Taulukko135[[#This Row],[/]]+1,4)</f>
        <v>2009</v>
      </c>
      <c r="N3" s="6" t="s">
        <v>38</v>
      </c>
      <c r="O3" s="6" t="s">
        <v>39</v>
      </c>
      <c r="P3" s="6" t="s">
        <v>33</v>
      </c>
      <c r="Q3" s="6" t="s">
        <v>34</v>
      </c>
      <c r="R3" s="7" t="str">
        <f>IFERROR(HYPERLINK(Taulukko135[[#This Row],[URL(asetuksen viitekortti) teksti]]),"")</f>
        <v>https://www.edilex.fi/smur/20100128/</v>
      </c>
      <c r="S3" s="8" t="str">
        <f>CONCATENATE("https://www.edilex.fi/smur/",Taulukko135[[#This Row],[vuosi asetus]],Taulukko135[[#This Row],[juokseva4nro asetus]],"/")</f>
        <v>https://www.edilex.fi/smur/20100128/</v>
      </c>
      <c r="T3" s="8">
        <f>SEARCH("/",Taulukko135[[#This Row],[Säädösnro asetus]])</f>
        <v>4</v>
      </c>
      <c r="U3" s="14" t="str">
        <f>LEFT(Taulukko135[[#This Row],[Säädösnro asetus]],Taulukko135[[#This Row],[/ asetus]]-1)</f>
        <v>128</v>
      </c>
      <c r="V3" s="11" t="str">
        <f>IF(Taulukko135[[#This Row],[/ asetus]]=5,Taulukko135[[#This Row],[juokseva asetus]],IF(Taulukko135[[#This Row],[/ asetus]]=4,CONCATENATE("0",Taulukko135[[#This Row],[juokseva asetus]]),IF(Taulukko135[[#This Row],[/ asetus]]=3,CONCATENATE("00",Taulukko135[[#This Row],[juokseva asetus]]),IF(Taulukko135[[#This Row],[/ asetus]]=2,CONCATENATE("000",Taulukko135[[#This Row],[juokseva asetus]]),"KAAVASSA VIRHE"))))</f>
        <v>0128</v>
      </c>
      <c r="W3" s="8" t="str">
        <f>MID(Taulukko135[[#This Row],[Säädösnro asetus]],Taulukko135[[#This Row],[/ asetus]]+1,4)</f>
        <v>2010</v>
      </c>
      <c r="X3" s="12" t="s">
        <v>40</v>
      </c>
      <c r="Y3" s="13" t="s">
        <v>41</v>
      </c>
    </row>
    <row r="4" spans="1:25" ht="17.25" customHeight="1" x14ac:dyDescent="0.25">
      <c r="A4" s="6" t="s">
        <v>25</v>
      </c>
      <c r="B4" s="6" t="s">
        <v>26</v>
      </c>
      <c r="C4" s="6" t="s">
        <v>42</v>
      </c>
      <c r="D4" s="6" t="s">
        <v>43</v>
      </c>
      <c r="E4" s="6" t="s">
        <v>28</v>
      </c>
      <c r="F4" s="1" t="s">
        <v>29</v>
      </c>
      <c r="G4" s="7" t="str">
        <f>HYPERLINK(Taulukko135[[#This Row],[URL teksti]])</f>
        <v>https://www.edilex.fi/lainsaadanto/20090661/</v>
      </c>
      <c r="H4" s="11" t="str">
        <f>IFERROR((CONCATENATE("https://www.edilex.fi/lainsaadanto/",Taulukko135[[#This Row],[vuosi]],Taulukko135[[#This Row],[juokseva4nro]],"/")),"")</f>
        <v>https://www.edilex.fi/lainsaadanto/20090661/</v>
      </c>
      <c r="I4" s="9" t="s">
        <v>30</v>
      </c>
      <c r="J4" s="11">
        <f>SEARCH("/",Taulukko135[[#This Row],[Säädösnro]])</f>
        <v>4</v>
      </c>
      <c r="K4" s="10" t="str">
        <f>LEFT(Taulukko135[[#This Row],[Säädösnro]],Taulukko135[[#This Row],[/]]-1)</f>
        <v>661</v>
      </c>
      <c r="L4" s="11" t="str">
        <f>IF(Taulukko135[[#This Row],[/]]=5,Taulukko135[[#This Row],[juokseva]],IF(Taulukko135[[#This Row],[/]]=4,CONCATENATE("0",Taulukko135[[#This Row],[juokseva]]),IF(Taulukko135[[#This Row],[/]]=3,CONCATENATE("00",Taulukko135[[#This Row],[juokseva]]),IF(Taulukko135[[#This Row],[/]]=2,CONCATENATE("000",Taulukko135[[#This Row],[juokseva]]),"KAAVASSA VIRHE"))))</f>
        <v>0661</v>
      </c>
      <c r="M4" s="11" t="str">
        <f>MID(Taulukko135[[#This Row],[Säädösnro]],Taulukko135[[#This Row],[/]]+1,4)</f>
        <v>2009</v>
      </c>
      <c r="N4" s="6" t="s">
        <v>44</v>
      </c>
      <c r="O4" s="6" t="s">
        <v>45</v>
      </c>
      <c r="P4" s="6" t="s">
        <v>33</v>
      </c>
      <c r="Q4" s="6" t="s">
        <v>34</v>
      </c>
      <c r="R4" s="7" t="str">
        <f>IFERROR(HYPERLINK(Taulukko135[[#This Row],[URL(asetuksen viitekortti) teksti]]),"")</f>
        <v>https://www.edilex.fi/smur/20100128/</v>
      </c>
      <c r="S4" s="8" t="str">
        <f>CONCATENATE("https://www.edilex.fi/smur/",Taulukko135[[#This Row],[vuosi asetus]],Taulukko135[[#This Row],[juokseva4nro asetus]],"/")</f>
        <v>https://www.edilex.fi/smur/20100128/</v>
      </c>
      <c r="T4" s="8">
        <f>SEARCH("/",Taulukko135[[#This Row],[Säädösnro asetus]])</f>
        <v>4</v>
      </c>
      <c r="U4" s="14" t="str">
        <f>LEFT(Taulukko135[[#This Row],[Säädösnro asetus]],Taulukko135[[#This Row],[/ asetus]]-1)</f>
        <v>128</v>
      </c>
      <c r="V4" s="11" t="str">
        <f>IF(Taulukko135[[#This Row],[/ asetus]]=5,Taulukko135[[#This Row],[juokseva asetus]],IF(Taulukko135[[#This Row],[/ asetus]]=4,CONCATENATE("0",Taulukko135[[#This Row],[juokseva asetus]]),IF(Taulukko135[[#This Row],[/ asetus]]=3,CONCATENATE("00",Taulukko135[[#This Row],[juokseva asetus]]),IF(Taulukko135[[#This Row],[/ asetus]]=2,CONCATENATE("000",Taulukko135[[#This Row],[juokseva asetus]]),"KAAVASSA VIRHE"))))</f>
        <v>0128</v>
      </c>
      <c r="W4" s="8" t="str">
        <f>MID(Taulukko135[[#This Row],[Säädösnro asetus]],Taulukko135[[#This Row],[/ asetus]]+1,4)</f>
        <v>2010</v>
      </c>
      <c r="X4" s="12" t="s">
        <v>40</v>
      </c>
      <c r="Y4" s="13" t="s">
        <v>41</v>
      </c>
    </row>
    <row r="5" spans="1:25" ht="17.25" customHeight="1" x14ac:dyDescent="0.25">
      <c r="A5" s="6" t="s">
        <v>25</v>
      </c>
      <c r="B5" s="6" t="s">
        <v>26</v>
      </c>
      <c r="C5" s="6" t="s">
        <v>46</v>
      </c>
      <c r="D5" s="6"/>
      <c r="E5" s="6" t="s">
        <v>47</v>
      </c>
      <c r="F5" s="6" t="s">
        <v>48</v>
      </c>
      <c r="G5" s="7" t="str">
        <f>HYPERLINK(Taulukko135[[#This Row],[URL teksti]])</f>
        <v>https://www.edilex.fi/lainsaadanto/19981058/</v>
      </c>
      <c r="H5" s="11" t="str">
        <f>IFERROR((CONCATENATE("https://www.edilex.fi/lainsaadanto/",Taulukko135[[#This Row],[vuosi]],Taulukko135[[#This Row],[juokseva4nro]],"/")),"")</f>
        <v>https://www.edilex.fi/lainsaadanto/19981058/</v>
      </c>
      <c r="I5" s="9" t="s">
        <v>49</v>
      </c>
      <c r="J5" s="11">
        <f>SEARCH("/",Taulukko135[[#This Row],[Säädösnro]])</f>
        <v>5</v>
      </c>
      <c r="K5" s="10" t="str">
        <f>LEFT(Taulukko135[[#This Row],[Säädösnro]],Taulukko135[[#This Row],[/]]-1)</f>
        <v>1058</v>
      </c>
      <c r="L5" s="11" t="str">
        <f>IF(Taulukko135[[#This Row],[/]]=5,Taulukko135[[#This Row],[juokseva]],IF(Taulukko135[[#This Row],[/]]=4,CONCATENATE("0",Taulukko135[[#This Row],[juokseva]]),IF(Taulukko135[[#This Row],[/]]=3,CONCATENATE("00",Taulukko135[[#This Row],[juokseva]]),IF(Taulukko135[[#This Row],[/]]=2,CONCATENATE("000",Taulukko135[[#This Row],[juokseva]]),"KAAVASSA VIRHE"))))</f>
        <v>1058</v>
      </c>
      <c r="M5" s="11" t="str">
        <f>MID(Taulukko135[[#This Row],[Säädösnro]],Taulukko135[[#This Row],[/]]+1,4)</f>
        <v>1998</v>
      </c>
      <c r="N5" s="6" t="s">
        <v>50</v>
      </c>
      <c r="O5" s="6" t="s">
        <v>51</v>
      </c>
      <c r="P5" s="6"/>
      <c r="Q5" s="6"/>
      <c r="R5" s="15" t="str">
        <f>IFERROR(HYPERLINK(Taulukko135[[#This Row],[URL(asetuksen viitekortti) teksti]]),"")</f>
        <v/>
      </c>
      <c r="S5" s="11" t="e">
        <f>CONCATENATE("https://www.edilex.fi/smur/",Taulukko135[[#This Row],[vuosi asetus]],Taulukko135[[#This Row],[juokseva4nro asetus]],"/")</f>
        <v>#VALUE!</v>
      </c>
      <c r="T5" s="11" t="e">
        <f>SEARCH("/",Taulukko135[[#This Row],[Säädösnro asetus]])</f>
        <v>#VALUE!</v>
      </c>
      <c r="U5" s="14" t="e">
        <f>LEFT(Taulukko135[[#This Row],[Säädösnro asetus]],Taulukko135[[#This Row],[/ asetus]]-1)</f>
        <v>#VALUE!</v>
      </c>
      <c r="V5" s="11" t="e">
        <f>IF(Taulukko135[[#This Row],[/ asetus]]=5,Taulukko135[[#This Row],[juokseva asetus]],IF(Taulukko135[[#This Row],[/ asetus]]=4,CONCATENATE("0",Taulukko135[[#This Row],[juokseva asetus]]),IF(Taulukko135[[#This Row],[/ asetus]]=3,CONCATENATE("00",Taulukko135[[#This Row],[juokseva asetus]]),IF(Taulukko135[[#This Row],[/ asetus]]=2,CONCATENATE("000",Taulukko135[[#This Row],[juokseva asetus]]),"KAAVASSA VIRHE"))))</f>
        <v>#VALUE!</v>
      </c>
      <c r="W5" s="11" t="e">
        <f>MID(Taulukko135[[#This Row],[Säädösnro asetus]],Taulukko135[[#This Row],[/ asetus]]+1,4)</f>
        <v>#VALUE!</v>
      </c>
      <c r="X5" s="12"/>
      <c r="Y5" s="13"/>
    </row>
    <row r="6" spans="1:25" ht="17.25" customHeight="1" x14ac:dyDescent="0.25">
      <c r="A6" s="6" t="s">
        <v>25</v>
      </c>
      <c r="B6" s="6" t="s">
        <v>52</v>
      </c>
      <c r="C6" s="6" t="s">
        <v>53</v>
      </c>
      <c r="D6" s="6" t="s">
        <v>54</v>
      </c>
      <c r="E6" s="6" t="s">
        <v>55</v>
      </c>
      <c r="F6" s="1" t="s">
        <v>56</v>
      </c>
      <c r="G6" s="7" t="str">
        <f>HYPERLINK(Taulukko135[[#This Row],[URL teksti]])</f>
        <v>https://www.edilex.fi/lainsaadanto/19940559/</v>
      </c>
      <c r="H6" s="11" t="str">
        <f>IFERROR((CONCATENATE("https://www.edilex.fi/lainsaadanto/",Taulukko135[[#This Row],[vuosi]],Taulukko135[[#This Row],[juokseva4nro]],"/")),"")</f>
        <v>https://www.edilex.fi/lainsaadanto/19940559/</v>
      </c>
      <c r="I6" s="9" t="s">
        <v>57</v>
      </c>
      <c r="J6" s="11">
        <f>SEARCH("/",Taulukko135[[#This Row],[Säädösnro]])</f>
        <v>4</v>
      </c>
      <c r="K6" s="10" t="str">
        <f>LEFT(Taulukko135[[#This Row],[Säädösnro]],Taulukko135[[#This Row],[/]]-1)</f>
        <v>559</v>
      </c>
      <c r="L6" s="11" t="str">
        <f>IF(Taulukko135[[#This Row],[/]]=5,Taulukko135[[#This Row],[juokseva]],IF(Taulukko135[[#This Row],[/]]=4,CONCATENATE("0",Taulukko135[[#This Row],[juokseva]]),IF(Taulukko135[[#This Row],[/]]=3,CONCATENATE("00",Taulukko135[[#This Row],[juokseva]]),IF(Taulukko135[[#This Row],[/]]=2,CONCATENATE("000",Taulukko135[[#This Row],[juokseva]]),"KAAVASSA VIRHE"))))</f>
        <v>0559</v>
      </c>
      <c r="M6" s="11" t="str">
        <f>MID(Taulukko135[[#This Row],[Säädösnro]],Taulukko135[[#This Row],[/]]+1,4)</f>
        <v>1994</v>
      </c>
      <c r="N6" s="6" t="s">
        <v>58</v>
      </c>
      <c r="O6" s="6" t="s">
        <v>59</v>
      </c>
      <c r="P6" s="6"/>
      <c r="Q6" s="6"/>
      <c r="R6" s="15" t="str">
        <f>IFERROR(HYPERLINK(Taulukko135[[#This Row],[URL(asetuksen viitekortti) teksti]]),"")</f>
        <v/>
      </c>
      <c r="S6" s="11" t="e">
        <f>CONCATENATE("https://www.edilex.fi/smur/",Taulukko135[[#This Row],[vuosi asetus]],Taulukko135[[#This Row],[juokseva4nro asetus]],"/")</f>
        <v>#VALUE!</v>
      </c>
      <c r="T6" s="11" t="e">
        <f>SEARCH("/",Taulukko135[[#This Row],[Säädösnro asetus]])</f>
        <v>#VALUE!</v>
      </c>
      <c r="U6" s="14" t="e">
        <f>LEFT(Taulukko135[[#This Row],[Säädösnro asetus]],Taulukko135[[#This Row],[/ asetus]]-1)</f>
        <v>#VALUE!</v>
      </c>
      <c r="V6" s="11" t="e">
        <f>IF(Taulukko135[[#This Row],[/ asetus]]=5,Taulukko135[[#This Row],[juokseva asetus]],IF(Taulukko135[[#This Row],[/ asetus]]=4,CONCATENATE("0",Taulukko135[[#This Row],[juokseva asetus]]),IF(Taulukko135[[#This Row],[/ asetus]]=3,CONCATENATE("00",Taulukko135[[#This Row],[juokseva asetus]]),IF(Taulukko135[[#This Row],[/ asetus]]=2,CONCATENATE("000",Taulukko135[[#This Row],[juokseva asetus]]),"KAAVASSA VIRHE"))))</f>
        <v>#VALUE!</v>
      </c>
      <c r="W6" s="11" t="e">
        <f>MID(Taulukko135[[#This Row],[Säädösnro asetus]],Taulukko135[[#This Row],[/ asetus]]+1,4)</f>
        <v>#VALUE!</v>
      </c>
      <c r="X6" s="12"/>
      <c r="Y6" s="13"/>
    </row>
    <row r="7" spans="1:25" ht="17.25" customHeight="1" x14ac:dyDescent="0.25">
      <c r="A7" s="6" t="s">
        <v>25</v>
      </c>
      <c r="B7" s="6" t="s">
        <v>52</v>
      </c>
      <c r="C7" s="6" t="s">
        <v>60</v>
      </c>
      <c r="D7" s="6" t="s">
        <v>61</v>
      </c>
      <c r="E7" s="6" t="s">
        <v>55</v>
      </c>
      <c r="F7" s="1" t="s">
        <v>56</v>
      </c>
      <c r="G7" s="7" t="str">
        <f>HYPERLINK(Taulukko135[[#This Row],[URL teksti]])</f>
        <v>https://www.edilex.fi/lainsaadanto/19940559/</v>
      </c>
      <c r="H7" s="11" t="str">
        <f>IFERROR((CONCATENATE("https://www.edilex.fi/lainsaadanto/",Taulukko135[[#This Row],[vuosi]],Taulukko135[[#This Row],[juokseva4nro]],"/")),"")</f>
        <v>https://www.edilex.fi/lainsaadanto/19940559/</v>
      </c>
      <c r="I7" s="9" t="s">
        <v>57</v>
      </c>
      <c r="J7" s="11">
        <f>SEARCH("/",Taulukko135[[#This Row],[Säädösnro]])</f>
        <v>4</v>
      </c>
      <c r="K7" s="10" t="str">
        <f>LEFT(Taulukko135[[#This Row],[Säädösnro]],Taulukko135[[#This Row],[/]]-1)</f>
        <v>559</v>
      </c>
      <c r="L7" s="11" t="str">
        <f>IF(Taulukko135[[#This Row],[/]]=5,Taulukko135[[#This Row],[juokseva]],IF(Taulukko135[[#This Row],[/]]=4,CONCATENATE("0",Taulukko135[[#This Row],[juokseva]]),IF(Taulukko135[[#This Row],[/]]=3,CONCATENATE("00",Taulukko135[[#This Row],[juokseva]]),IF(Taulukko135[[#This Row],[/]]=2,CONCATENATE("000",Taulukko135[[#This Row],[juokseva]]),"KAAVASSA VIRHE"))))</f>
        <v>0559</v>
      </c>
      <c r="M7" s="11" t="str">
        <f>MID(Taulukko135[[#This Row],[Säädösnro]],Taulukko135[[#This Row],[/]]+1,4)</f>
        <v>1994</v>
      </c>
      <c r="N7" s="6" t="s">
        <v>62</v>
      </c>
      <c r="O7" s="6" t="s">
        <v>63</v>
      </c>
      <c r="P7" s="6"/>
      <c r="Q7" s="6"/>
      <c r="R7" s="15" t="str">
        <f>IFERROR(HYPERLINK(Taulukko135[[#This Row],[URL(asetuksen viitekortti) teksti]]),"")</f>
        <v/>
      </c>
      <c r="S7" s="11" t="e">
        <f>CONCATENATE("https://www.edilex.fi/smur/",Taulukko135[[#This Row],[vuosi asetus]],Taulukko135[[#This Row],[juokseva4nro asetus]],"/")</f>
        <v>#VALUE!</v>
      </c>
      <c r="T7" s="11" t="e">
        <f>SEARCH("/",Taulukko135[[#This Row],[Säädösnro asetus]])</f>
        <v>#VALUE!</v>
      </c>
      <c r="U7" s="14" t="e">
        <f>LEFT(Taulukko135[[#This Row],[Säädösnro asetus]],Taulukko135[[#This Row],[/ asetus]]-1)</f>
        <v>#VALUE!</v>
      </c>
      <c r="V7" s="11" t="e">
        <f>IF(Taulukko135[[#This Row],[/ asetus]]=5,Taulukko135[[#This Row],[juokseva asetus]],IF(Taulukko135[[#This Row],[/ asetus]]=4,CONCATENATE("0",Taulukko135[[#This Row],[juokseva asetus]]),IF(Taulukko135[[#This Row],[/ asetus]]=3,CONCATENATE("00",Taulukko135[[#This Row],[juokseva asetus]]),IF(Taulukko135[[#This Row],[/ asetus]]=2,CONCATENATE("000",Taulukko135[[#This Row],[juokseva asetus]]),"KAAVASSA VIRHE"))))</f>
        <v>#VALUE!</v>
      </c>
      <c r="W7" s="11" t="e">
        <f>MID(Taulukko135[[#This Row],[Säädösnro asetus]],Taulukko135[[#This Row],[/ asetus]]+1,4)</f>
        <v>#VALUE!</v>
      </c>
      <c r="X7" s="12"/>
      <c r="Y7" s="13"/>
    </row>
    <row r="8" spans="1:25" ht="17.25" customHeight="1" x14ac:dyDescent="0.25">
      <c r="A8" s="6" t="s">
        <v>25</v>
      </c>
      <c r="B8" s="6" t="s">
        <v>52</v>
      </c>
      <c r="C8" s="6" t="s">
        <v>64</v>
      </c>
      <c r="D8" s="6" t="s">
        <v>65</v>
      </c>
      <c r="E8" s="6" t="s">
        <v>55</v>
      </c>
      <c r="F8" s="1" t="s">
        <v>66</v>
      </c>
      <c r="G8" s="7" t="str">
        <f>HYPERLINK(Taulukko135[[#This Row],[URL teksti]])</f>
        <v>https://www.edilex.fi/lainsaadanto/20150817/</v>
      </c>
      <c r="H8" s="11" t="str">
        <f>IFERROR((CONCATENATE("https://www.edilex.fi/lainsaadanto/",Taulukko135[[#This Row],[vuosi]],Taulukko135[[#This Row],[juokseva4nro]],"/")),"")</f>
        <v>https://www.edilex.fi/lainsaadanto/20150817/</v>
      </c>
      <c r="I8" s="9" t="s">
        <v>67</v>
      </c>
      <c r="J8" s="11">
        <f>SEARCH("/",Taulukko135[[#This Row],[Säädösnro]])</f>
        <v>4</v>
      </c>
      <c r="K8" s="10" t="str">
        <f>LEFT(Taulukko135[[#This Row],[Säädösnro]],Taulukko135[[#This Row],[/]]-1)</f>
        <v>817</v>
      </c>
      <c r="L8" s="11" t="str">
        <f>IF(Taulukko135[[#This Row],[/]]=5,Taulukko135[[#This Row],[juokseva]],IF(Taulukko135[[#This Row],[/]]=4,CONCATENATE("0",Taulukko135[[#This Row],[juokseva]]),IF(Taulukko135[[#This Row],[/]]=3,CONCATENATE("00",Taulukko135[[#This Row],[juokseva]]),IF(Taulukko135[[#This Row],[/]]=2,CONCATENATE("000",Taulukko135[[#This Row],[juokseva]]),"KAAVASSA VIRHE"))))</f>
        <v>0817</v>
      </c>
      <c r="M8" s="11" t="str">
        <f>MID(Taulukko135[[#This Row],[Säädösnro]],Taulukko135[[#This Row],[/]]+1,4)</f>
        <v>2015</v>
      </c>
      <c r="N8" s="6" t="s">
        <v>68</v>
      </c>
      <c r="O8" s="6" t="s">
        <v>69</v>
      </c>
      <c r="P8" s="6"/>
      <c r="Q8" s="6"/>
      <c r="R8" s="15" t="str">
        <f>IFERROR(HYPERLINK(Taulukko135[[#This Row],[URL(asetuksen viitekortti) teksti]]),"")</f>
        <v/>
      </c>
      <c r="S8" s="11" t="e">
        <f>CONCATENATE("https://www.edilex.fi/smur/",Taulukko135[[#This Row],[vuosi asetus]],Taulukko135[[#This Row],[juokseva4nro asetus]],"/")</f>
        <v>#VALUE!</v>
      </c>
      <c r="T8" s="11" t="e">
        <f>SEARCH("/",Taulukko135[[#This Row],[Säädösnro asetus]])</f>
        <v>#VALUE!</v>
      </c>
      <c r="U8" s="14" t="e">
        <f>LEFT(Taulukko135[[#This Row],[Säädösnro asetus]],Taulukko135[[#This Row],[/ asetus]]-1)</f>
        <v>#VALUE!</v>
      </c>
      <c r="V8" s="11" t="e">
        <f>IF(Taulukko135[[#This Row],[/ asetus]]=5,Taulukko135[[#This Row],[juokseva asetus]],IF(Taulukko135[[#This Row],[/ asetus]]=4,CONCATENATE("0",Taulukko135[[#This Row],[juokseva asetus]]),IF(Taulukko135[[#This Row],[/ asetus]]=3,CONCATENATE("00",Taulukko135[[#This Row],[juokseva asetus]]),IF(Taulukko135[[#This Row],[/ asetus]]=2,CONCATENATE("000",Taulukko135[[#This Row],[juokseva asetus]]),"KAAVASSA VIRHE"))))</f>
        <v>#VALUE!</v>
      </c>
      <c r="W8" s="11" t="e">
        <f>MID(Taulukko135[[#This Row],[Säädösnro asetus]],Taulukko135[[#This Row],[/ asetus]]+1,4)</f>
        <v>#VALUE!</v>
      </c>
      <c r="X8" s="12"/>
      <c r="Y8" s="13"/>
    </row>
    <row r="9" spans="1:25" ht="17.25" customHeight="1" x14ac:dyDescent="0.25">
      <c r="A9" s="6" t="s">
        <v>25</v>
      </c>
      <c r="B9" s="6" t="s">
        <v>70</v>
      </c>
      <c r="C9" s="6" t="s">
        <v>71</v>
      </c>
      <c r="D9" s="6"/>
      <c r="E9" s="6" t="s">
        <v>72</v>
      </c>
      <c r="F9" s="1" t="s">
        <v>73</v>
      </c>
      <c r="G9" s="7" t="str">
        <f>HYPERLINK(Taulukko135[[#This Row],[URL teksti]])</f>
        <v>https://www.edilex.fi/lainsaadanto/20111231/</v>
      </c>
      <c r="H9" s="11" t="str">
        <f>IFERROR((CONCATENATE("https://www.edilex.fi/lainsaadanto/",Taulukko135[[#This Row],[vuosi]],Taulukko135[[#This Row],[juokseva4nro]],"/")),"")</f>
        <v>https://www.edilex.fi/lainsaadanto/20111231/</v>
      </c>
      <c r="I9" s="9" t="s">
        <v>74</v>
      </c>
      <c r="J9" s="11">
        <f>SEARCH("/",Taulukko135[[#This Row],[Säädösnro]])</f>
        <v>5</v>
      </c>
      <c r="K9" s="10" t="str">
        <f>LEFT(Taulukko135[[#This Row],[Säädösnro]],Taulukko135[[#This Row],[/]]-1)</f>
        <v>1231</v>
      </c>
      <c r="L9" s="11" t="str">
        <f>IF(Taulukko135[[#This Row],[/]]=5,Taulukko135[[#This Row],[juokseva]],IF(Taulukko135[[#This Row],[/]]=4,CONCATENATE("0",Taulukko135[[#This Row],[juokseva]]),IF(Taulukko135[[#This Row],[/]]=3,CONCATENATE("00",Taulukko135[[#This Row],[juokseva]]),IF(Taulukko135[[#This Row],[/]]=2,CONCATENATE("000",Taulukko135[[#This Row],[juokseva]]),"KAAVASSA VIRHE"))))</f>
        <v>1231</v>
      </c>
      <c r="M9" s="11" t="str">
        <f>MID(Taulukko135[[#This Row],[Säädösnro]],Taulukko135[[#This Row],[/]]+1,4)</f>
        <v>2011</v>
      </c>
      <c r="N9" s="6" t="s">
        <v>75</v>
      </c>
      <c r="O9" s="6" t="s">
        <v>76</v>
      </c>
      <c r="P9" s="6"/>
      <c r="Q9" s="6"/>
      <c r="R9" s="15" t="str">
        <f>IFERROR(HYPERLINK(Taulukko135[[#This Row],[URL(asetuksen viitekortti) teksti]]),"")</f>
        <v/>
      </c>
      <c r="S9" s="11" t="e">
        <f>CONCATENATE("https://www.edilex.fi/smur/",Taulukko135[[#This Row],[vuosi asetus]],Taulukko135[[#This Row],[juokseva4nro asetus]],"/")</f>
        <v>#VALUE!</v>
      </c>
      <c r="T9" s="11" t="e">
        <f>SEARCH("/",Taulukko135[[#This Row],[Säädösnro asetus]])</f>
        <v>#VALUE!</v>
      </c>
      <c r="U9" s="14" t="e">
        <f>LEFT(Taulukko135[[#This Row],[Säädösnro asetus]],Taulukko135[[#This Row],[/ asetus]]-1)</f>
        <v>#VALUE!</v>
      </c>
      <c r="V9" s="11" t="e">
        <f>IF(Taulukko135[[#This Row],[/ asetus]]=5,Taulukko135[[#This Row],[juokseva asetus]],IF(Taulukko135[[#This Row],[/ asetus]]=4,CONCATENATE("0",Taulukko135[[#This Row],[juokseva asetus]]),IF(Taulukko135[[#This Row],[/ asetus]]=3,CONCATENATE("00",Taulukko135[[#This Row],[juokseva asetus]]),IF(Taulukko135[[#This Row],[/ asetus]]=2,CONCATENATE("000",Taulukko135[[#This Row],[juokseva asetus]]),"KAAVASSA VIRHE"))))</f>
        <v>#VALUE!</v>
      </c>
      <c r="W9" s="11" t="e">
        <f>MID(Taulukko135[[#This Row],[Säädösnro asetus]],Taulukko135[[#This Row],[/ asetus]]+1,4)</f>
        <v>#VALUE!</v>
      </c>
      <c r="X9" s="12"/>
      <c r="Y9" s="13"/>
    </row>
    <row r="10" spans="1:25" ht="17.25" customHeight="1" x14ac:dyDescent="0.25">
      <c r="A10" s="6" t="s">
        <v>25</v>
      </c>
      <c r="B10" s="6" t="s">
        <v>70</v>
      </c>
      <c r="C10" s="6" t="s">
        <v>77</v>
      </c>
      <c r="D10" s="6" t="s">
        <v>78</v>
      </c>
      <c r="E10" s="6" t="s">
        <v>72</v>
      </c>
      <c r="F10" s="1" t="s">
        <v>79</v>
      </c>
      <c r="G10" s="7" t="str">
        <f>HYPERLINK(Taulukko135[[#This Row],[URL teksti]])</f>
        <v>https://www.edilex.fi/lainsaadanto/19931501/</v>
      </c>
      <c r="H10" s="11" t="str">
        <f>IFERROR((CONCATENATE("https://www.edilex.fi/lainsaadanto/",Taulukko135[[#This Row],[vuosi]],Taulukko135[[#This Row],[juokseva4nro]],"/")),"")</f>
        <v>https://www.edilex.fi/lainsaadanto/19931501/</v>
      </c>
      <c r="I10" s="9" t="s">
        <v>80</v>
      </c>
      <c r="J10" s="11">
        <f>SEARCH("/",Taulukko135[[#This Row],[Säädösnro]])</f>
        <v>5</v>
      </c>
      <c r="K10" s="10" t="str">
        <f>LEFT(Taulukko135[[#This Row],[Säädösnro]],Taulukko135[[#This Row],[/]]-1)</f>
        <v>1501</v>
      </c>
      <c r="L10" s="11" t="str">
        <f>IF(Taulukko135[[#This Row],[/]]=5,Taulukko135[[#This Row],[juokseva]],IF(Taulukko135[[#This Row],[/]]=4,CONCATENATE("0",Taulukko135[[#This Row],[juokseva]]),IF(Taulukko135[[#This Row],[/]]=3,CONCATENATE("00",Taulukko135[[#This Row],[juokseva]]),IF(Taulukko135[[#This Row],[/]]=2,CONCATENATE("000",Taulukko135[[#This Row],[juokseva]]),"KAAVASSA VIRHE"))))</f>
        <v>1501</v>
      </c>
      <c r="M10" s="11" t="str">
        <f>MID(Taulukko135[[#This Row],[Säädösnro]],Taulukko135[[#This Row],[/]]+1,4)</f>
        <v>1993</v>
      </c>
      <c r="N10" s="6" t="s">
        <v>81</v>
      </c>
      <c r="O10" s="6" t="s">
        <v>82</v>
      </c>
      <c r="P10" s="6"/>
      <c r="Q10" s="6"/>
      <c r="R10" s="15" t="str">
        <f>IFERROR(HYPERLINK(Taulukko135[[#This Row],[URL(asetuksen viitekortti) teksti]]),"")</f>
        <v/>
      </c>
      <c r="S10" s="11" t="e">
        <f>CONCATENATE("https://www.edilex.fi/smur/",Taulukko135[[#This Row],[vuosi asetus]],Taulukko135[[#This Row],[juokseva4nro asetus]],"/")</f>
        <v>#VALUE!</v>
      </c>
      <c r="T10" s="11" t="e">
        <f>SEARCH("/",Taulukko135[[#This Row],[Säädösnro asetus]])</f>
        <v>#VALUE!</v>
      </c>
      <c r="U10" s="14" t="e">
        <f>LEFT(Taulukko135[[#This Row],[Säädösnro asetus]],Taulukko135[[#This Row],[/ asetus]]-1)</f>
        <v>#VALUE!</v>
      </c>
      <c r="V10" s="11" t="e">
        <f>IF(Taulukko135[[#This Row],[/ asetus]]=5,Taulukko135[[#This Row],[juokseva asetus]],IF(Taulukko135[[#This Row],[/ asetus]]=4,CONCATENATE("0",Taulukko135[[#This Row],[juokseva asetus]]),IF(Taulukko135[[#This Row],[/ asetus]]=3,CONCATENATE("00",Taulukko135[[#This Row],[juokseva asetus]]),IF(Taulukko135[[#This Row],[/ asetus]]=2,CONCATENATE("000",Taulukko135[[#This Row],[juokseva asetus]]),"KAAVASSA VIRHE"))))</f>
        <v>#VALUE!</v>
      </c>
      <c r="W10" s="11" t="e">
        <f>MID(Taulukko135[[#This Row],[Säädösnro asetus]],Taulukko135[[#This Row],[/ asetus]]+1,4)</f>
        <v>#VALUE!</v>
      </c>
      <c r="X10" s="12"/>
      <c r="Y10" s="13"/>
    </row>
    <row r="11" spans="1:25" ht="17.25" customHeight="1" x14ac:dyDescent="0.25">
      <c r="A11" s="6" t="s">
        <v>25</v>
      </c>
      <c r="B11" s="6" t="s">
        <v>70</v>
      </c>
      <c r="C11" s="6" t="s">
        <v>83</v>
      </c>
      <c r="D11" s="6" t="s">
        <v>84</v>
      </c>
      <c r="E11" s="6" t="s">
        <v>72</v>
      </c>
      <c r="F11" s="6" t="s">
        <v>85</v>
      </c>
      <c r="G11" s="7" t="str">
        <f>HYPERLINK(Taulukko135[[#This Row],[URL teksti]])</f>
        <v>http://eur-lex.europa.eu/legal-content/FI/TXT/?qid=1500386771577&amp;uri=CELEX:02006L0112-20160601</v>
      </c>
      <c r="H11" s="16" t="s">
        <v>86</v>
      </c>
      <c r="I11" s="9" t="s">
        <v>87</v>
      </c>
      <c r="J11" s="16">
        <f>SEARCH("/",Taulukko135[[#This Row],[Säädösnro]])</f>
        <v>5</v>
      </c>
      <c r="K11" s="17" t="str">
        <f>LEFT(Taulukko135[[#This Row],[Säädösnro]],Taulukko135[[#This Row],[/]]-1)</f>
        <v>2006</v>
      </c>
      <c r="L11" s="11" t="str">
        <f>IF(Taulukko135[[#This Row],[/]]=5,Taulukko135[[#This Row],[juokseva]],IF(Taulukko135[[#This Row],[/]]=4,CONCATENATE("0",Taulukko135[[#This Row],[juokseva]]),IF(Taulukko135[[#This Row],[/]]=3,CONCATENATE("00",Taulukko135[[#This Row],[juokseva]]),IF(Taulukko135[[#This Row],[/]]=2,CONCATENATE("000",Taulukko135[[#This Row],[juokseva]]),"KAAVASSA VIRHE"))))</f>
        <v>2006</v>
      </c>
      <c r="M11" s="16" t="str">
        <f>MID(Taulukko135[[#This Row],[Säädösnro]],Taulukko135[[#This Row],[/]]+1,4)</f>
        <v>112/</v>
      </c>
      <c r="N11" s="6" t="s">
        <v>88</v>
      </c>
      <c r="O11" s="6" t="s">
        <v>89</v>
      </c>
      <c r="P11" s="6" t="s">
        <v>79</v>
      </c>
      <c r="Q11" s="6" t="s">
        <v>80</v>
      </c>
      <c r="R11" s="15" t="str">
        <f>IFERROR(HYPERLINK(Taulukko135[[#This Row],[URL(asetuksen viitekortti) teksti]]),"")</f>
        <v>https://www.edilex.fi/smur/19931501/</v>
      </c>
      <c r="S11" s="11" t="str">
        <f>CONCATENATE("https://www.edilex.fi/smur/",Taulukko135[[#This Row],[vuosi asetus]],Taulukko135[[#This Row],[juokseva4nro asetus]],"/")</f>
        <v>https://www.edilex.fi/smur/19931501/</v>
      </c>
      <c r="T11" s="11">
        <f>SEARCH("/",Taulukko135[[#This Row],[Säädösnro asetus]])</f>
        <v>5</v>
      </c>
      <c r="U11" s="14" t="str">
        <f>LEFT(Taulukko135[[#This Row],[Säädösnro asetus]],Taulukko135[[#This Row],[/ asetus]]-1)</f>
        <v>1501</v>
      </c>
      <c r="V11" s="11" t="str">
        <f>IF(Taulukko135[[#This Row],[/ asetus]]=5,Taulukko135[[#This Row],[juokseva asetus]],IF(Taulukko135[[#This Row],[/ asetus]]=4,CONCATENATE("0",Taulukko135[[#This Row],[juokseva asetus]]),IF(Taulukko135[[#This Row],[/ asetus]]=3,CONCATENATE("00",Taulukko135[[#This Row],[juokseva asetus]]),IF(Taulukko135[[#This Row],[/ asetus]]=2,CONCATENATE("000",Taulukko135[[#This Row],[juokseva asetus]]),"KAAVASSA VIRHE"))))</f>
        <v>1501</v>
      </c>
      <c r="W11" s="11" t="str">
        <f>MID(Taulukko135[[#This Row],[Säädösnro asetus]],Taulukko135[[#This Row],[/ asetus]]+1,4)</f>
        <v>1993</v>
      </c>
      <c r="X11" s="12" t="s">
        <v>90</v>
      </c>
      <c r="Y11" s="13" t="s">
        <v>91</v>
      </c>
    </row>
    <row r="12" spans="1:25" ht="17.25" customHeight="1" x14ac:dyDescent="0.25">
      <c r="A12" s="6" t="s">
        <v>25</v>
      </c>
      <c r="B12" s="6" t="s">
        <v>92</v>
      </c>
      <c r="C12" s="6" t="s">
        <v>93</v>
      </c>
      <c r="D12" s="6"/>
      <c r="E12" s="6" t="s">
        <v>94</v>
      </c>
      <c r="F12" s="1" t="s">
        <v>95</v>
      </c>
      <c r="G12" s="7" t="str">
        <f>HYPERLINK(Taulukko135[[#This Row],[URL teksti]])</f>
        <v>https://www.edilex.fi/lainsaadanto/20010244/</v>
      </c>
      <c r="H12" s="11" t="str">
        <f>IFERROR((CONCATENATE("https://www.edilex.fi/lainsaadanto/",Taulukko135[[#This Row],[vuosi]],Taulukko135[[#This Row],[juokseva4nro]],"/")),"")</f>
        <v>https://www.edilex.fi/lainsaadanto/20010244/</v>
      </c>
      <c r="I12" s="9" t="s">
        <v>96</v>
      </c>
      <c r="J12" s="11">
        <f>SEARCH("/",Taulukko135[[#This Row],[Säädösnro]])</f>
        <v>4</v>
      </c>
      <c r="K12" s="10" t="str">
        <f>LEFT(Taulukko135[[#This Row],[Säädösnro]],Taulukko135[[#This Row],[/]]-1)</f>
        <v>244</v>
      </c>
      <c r="L12" s="11" t="str">
        <f>IF(Taulukko135[[#This Row],[/]]=5,Taulukko135[[#This Row],[juokseva]],IF(Taulukko135[[#This Row],[/]]=4,CONCATENATE("0",Taulukko135[[#This Row],[juokseva]]),IF(Taulukko135[[#This Row],[/]]=3,CONCATENATE("00",Taulukko135[[#This Row],[juokseva]]),IF(Taulukko135[[#This Row],[/]]=2,CONCATENATE("000",Taulukko135[[#This Row],[juokseva]]),"KAAVASSA VIRHE"))))</f>
        <v>0244</v>
      </c>
      <c r="M12" s="11" t="str">
        <f>MID(Taulukko135[[#This Row],[Säädösnro]],Taulukko135[[#This Row],[/]]+1,4)</f>
        <v>2001</v>
      </c>
      <c r="N12" s="6" t="s">
        <v>97</v>
      </c>
      <c r="O12" s="6" t="s">
        <v>98</v>
      </c>
      <c r="P12" s="6" t="s">
        <v>99</v>
      </c>
      <c r="Q12" s="6" t="s">
        <v>100</v>
      </c>
      <c r="R12" s="15" t="str">
        <f>IFERROR(HYPERLINK(Taulukko135[[#This Row],[URL(asetuksen viitekortti) teksti]]),"")</f>
        <v>https://www.edilex.fi/smur/20010288/</v>
      </c>
      <c r="S12" s="11" t="str">
        <f>CONCATENATE("https://www.edilex.fi/smur/",Taulukko135[[#This Row],[vuosi asetus]],Taulukko135[[#This Row],[juokseva4nro asetus]],"/")</f>
        <v>https://www.edilex.fi/smur/20010288/</v>
      </c>
      <c r="T12" s="11">
        <f>SEARCH("/",Taulukko135[[#This Row],[Säädösnro asetus]])</f>
        <v>4</v>
      </c>
      <c r="U12" s="14" t="str">
        <f>LEFT(Taulukko135[[#This Row],[Säädösnro asetus]],Taulukko135[[#This Row],[/ asetus]]-1)</f>
        <v>288</v>
      </c>
      <c r="V12" s="11" t="str">
        <f>IF(Taulukko135[[#This Row],[/ asetus]]=5,Taulukko135[[#This Row],[juokseva asetus]],IF(Taulukko135[[#This Row],[/ asetus]]=4,CONCATENATE("0",Taulukko135[[#This Row],[juokseva asetus]]),IF(Taulukko135[[#This Row],[/ asetus]]=3,CONCATENATE("00",Taulukko135[[#This Row],[juokseva asetus]]),IF(Taulukko135[[#This Row],[/ asetus]]=2,CONCATENATE("000",Taulukko135[[#This Row],[juokseva asetus]]),"KAAVASSA VIRHE"))))</f>
        <v>0288</v>
      </c>
      <c r="W12" s="11" t="str">
        <f>MID(Taulukko135[[#This Row],[Säädösnro asetus]],Taulukko135[[#This Row],[/ asetus]]+1,4)</f>
        <v>2001</v>
      </c>
      <c r="X12" s="12" t="s">
        <v>101</v>
      </c>
      <c r="Y12" s="13" t="s">
        <v>102</v>
      </c>
    </row>
    <row r="13" spans="1:25" ht="17.25" customHeight="1" x14ac:dyDescent="0.25">
      <c r="A13" s="6" t="s">
        <v>25</v>
      </c>
      <c r="B13" s="6" t="s">
        <v>92</v>
      </c>
      <c r="C13" s="6" t="s">
        <v>103</v>
      </c>
      <c r="D13" s="6"/>
      <c r="E13" s="6" t="s">
        <v>104</v>
      </c>
      <c r="F13" s="1" t="s">
        <v>95</v>
      </c>
      <c r="G13" s="7" t="str">
        <f>HYPERLINK(Taulukko135[[#This Row],[URL teksti]])</f>
        <v>https://www.edilex.fi/lainsaadanto/20010244/</v>
      </c>
      <c r="H13" s="11" t="str">
        <f>IFERROR((CONCATENATE("https://www.edilex.fi/lainsaadanto/",Taulukko135[[#This Row],[vuosi]],Taulukko135[[#This Row],[juokseva4nro]],"/")),"")</f>
        <v>https://www.edilex.fi/lainsaadanto/20010244/</v>
      </c>
      <c r="I13" s="9" t="s">
        <v>96</v>
      </c>
      <c r="J13" s="11">
        <f>SEARCH("/",Taulukko135[[#This Row],[Säädösnro]])</f>
        <v>4</v>
      </c>
      <c r="K13" s="10" t="str">
        <f>LEFT(Taulukko135[[#This Row],[Säädösnro]],Taulukko135[[#This Row],[/]]-1)</f>
        <v>244</v>
      </c>
      <c r="L13" s="11" t="str">
        <f>IF(Taulukko135[[#This Row],[/]]=5,Taulukko135[[#This Row],[juokseva]],IF(Taulukko135[[#This Row],[/]]=4,CONCATENATE("0",Taulukko135[[#This Row],[juokseva]]),IF(Taulukko135[[#This Row],[/]]=3,CONCATENATE("00",Taulukko135[[#This Row],[juokseva]]),IF(Taulukko135[[#This Row],[/]]=2,CONCATENATE("000",Taulukko135[[#This Row],[juokseva]]),"KAAVASSA VIRHE"))))</f>
        <v>0244</v>
      </c>
      <c r="M13" s="11" t="str">
        <f>MID(Taulukko135[[#This Row],[Säädösnro]],Taulukko135[[#This Row],[/]]+1,4)</f>
        <v>2001</v>
      </c>
      <c r="N13" s="6" t="s">
        <v>105</v>
      </c>
      <c r="O13" s="6" t="s">
        <v>106</v>
      </c>
      <c r="P13" s="6"/>
      <c r="Q13" s="6"/>
      <c r="R13" s="15" t="str">
        <f>IFERROR(HYPERLINK(Taulukko135[[#This Row],[URL(asetuksen viitekortti) teksti]]),"")</f>
        <v/>
      </c>
      <c r="S13" s="11" t="e">
        <f>CONCATENATE("https://www.edilex.fi/smur/",Taulukko135[[#This Row],[vuosi asetus]],Taulukko135[[#This Row],[juokseva4nro asetus]],"/")</f>
        <v>#VALUE!</v>
      </c>
      <c r="T13" s="11" t="e">
        <f>SEARCH("/",Taulukko135[[#This Row],[Säädösnro asetus]])</f>
        <v>#VALUE!</v>
      </c>
      <c r="U13" s="14" t="e">
        <f>LEFT(Taulukko135[[#This Row],[Säädösnro asetus]],Taulukko135[[#This Row],[/ asetus]]-1)</f>
        <v>#VALUE!</v>
      </c>
      <c r="V13" s="11" t="e">
        <f>IF(Taulukko135[[#This Row],[/ asetus]]=5,Taulukko135[[#This Row],[juokseva asetus]],IF(Taulukko135[[#This Row],[/ asetus]]=4,CONCATENATE("0",Taulukko135[[#This Row],[juokseva asetus]]),IF(Taulukko135[[#This Row],[/ asetus]]=3,CONCATENATE("00",Taulukko135[[#This Row],[juokseva asetus]]),IF(Taulukko135[[#This Row],[/ asetus]]=2,CONCATENATE("000",Taulukko135[[#This Row],[juokseva asetus]]),"KAAVASSA VIRHE"))))</f>
        <v>#VALUE!</v>
      </c>
      <c r="W13" s="11" t="e">
        <f>MID(Taulukko135[[#This Row],[Säädösnro asetus]],Taulukko135[[#This Row],[/ asetus]]+1,4)</f>
        <v>#VALUE!</v>
      </c>
      <c r="X13" s="12"/>
      <c r="Y13" s="13"/>
    </row>
    <row r="14" spans="1:25" ht="17.25" customHeight="1" x14ac:dyDescent="0.25">
      <c r="A14" s="6" t="s">
        <v>25</v>
      </c>
      <c r="B14" s="6" t="s">
        <v>107</v>
      </c>
      <c r="C14" s="6" t="s">
        <v>108</v>
      </c>
      <c r="D14" s="6" t="s">
        <v>109</v>
      </c>
      <c r="E14" s="6" t="s">
        <v>110</v>
      </c>
      <c r="F14" s="1" t="s">
        <v>111</v>
      </c>
      <c r="G14" s="7" t="str">
        <f>HYPERLINK(Taulukko135[[#This Row],[URL teksti]])</f>
        <v>https://www.edilex.fi/lainsaadanto/20140917/</v>
      </c>
      <c r="H14" s="11" t="str">
        <f>IFERROR((CONCATENATE("https://www.edilex.fi/lainsaadanto/",Taulukko135[[#This Row],[vuosi]],Taulukko135[[#This Row],[juokseva4nro]],"/")),"")</f>
        <v>https://www.edilex.fi/lainsaadanto/20140917/</v>
      </c>
      <c r="I14" s="9" t="s">
        <v>112</v>
      </c>
      <c r="J14" s="11">
        <f>SEARCH("/",Taulukko135[[#This Row],[Säädösnro]])</f>
        <v>4</v>
      </c>
      <c r="K14" s="10" t="str">
        <f>LEFT(Taulukko135[[#This Row],[Säädösnro]],Taulukko135[[#This Row],[/]]-1)</f>
        <v>917</v>
      </c>
      <c r="L14" s="11" t="str">
        <f>IF(Taulukko135[[#This Row],[/]]=5,Taulukko135[[#This Row],[juokseva]],IF(Taulukko135[[#This Row],[/]]=4,CONCATENATE("0",Taulukko135[[#This Row],[juokseva]]),IF(Taulukko135[[#This Row],[/]]=3,CONCATENATE("00",Taulukko135[[#This Row],[juokseva]]),IF(Taulukko135[[#This Row],[/]]=2,CONCATENATE("000",Taulukko135[[#This Row],[juokseva]]),"KAAVASSA VIRHE"))))</f>
        <v>0917</v>
      </c>
      <c r="M14" s="11" t="str">
        <f>MID(Taulukko135[[#This Row],[Säädösnro]],Taulukko135[[#This Row],[/]]+1,4)</f>
        <v>2014</v>
      </c>
      <c r="N14" s="6" t="s">
        <v>113</v>
      </c>
      <c r="O14" s="6" t="s">
        <v>114</v>
      </c>
      <c r="P14" s="6"/>
      <c r="Q14" s="6"/>
      <c r="R14" s="15" t="str">
        <f>IFERROR(HYPERLINK(Taulukko135[[#This Row],[URL(asetuksen viitekortti) teksti]]),"")</f>
        <v/>
      </c>
      <c r="S14" s="11" t="e">
        <f>CONCATENATE("https://www.edilex.fi/smur/",Taulukko135[[#This Row],[vuosi asetus]],Taulukko135[[#This Row],[juokseva4nro asetus]],"/")</f>
        <v>#VALUE!</v>
      </c>
      <c r="T14" s="11" t="e">
        <f>SEARCH("/",Taulukko135[[#This Row],[Säädösnro asetus]])</f>
        <v>#VALUE!</v>
      </c>
      <c r="U14" s="14" t="e">
        <f>LEFT(Taulukko135[[#This Row],[Säädösnro asetus]],Taulukko135[[#This Row],[/ asetus]]-1)</f>
        <v>#VALUE!</v>
      </c>
      <c r="V14" s="11" t="e">
        <f>IF(Taulukko135[[#This Row],[/ asetus]]=5,Taulukko135[[#This Row],[juokseva asetus]],IF(Taulukko135[[#This Row],[/ asetus]]=4,CONCATENATE("0",Taulukko135[[#This Row],[juokseva asetus]]),IF(Taulukko135[[#This Row],[/ asetus]]=3,CONCATENATE("00",Taulukko135[[#This Row],[juokseva asetus]]),IF(Taulukko135[[#This Row],[/ asetus]]=2,CONCATENATE("000",Taulukko135[[#This Row],[juokseva asetus]]),"KAAVASSA VIRHE"))))</f>
        <v>#VALUE!</v>
      </c>
      <c r="W14" s="11" t="e">
        <f>MID(Taulukko135[[#This Row],[Säädösnro asetus]],Taulukko135[[#This Row],[/ asetus]]+1,4)</f>
        <v>#VALUE!</v>
      </c>
      <c r="X14" s="12"/>
      <c r="Y14" s="13"/>
    </row>
    <row r="15" spans="1:25" ht="17.25" customHeight="1" x14ac:dyDescent="0.25">
      <c r="A15" s="6" t="s">
        <v>25</v>
      </c>
      <c r="B15" s="6" t="s">
        <v>107</v>
      </c>
      <c r="C15" s="6" t="s">
        <v>115</v>
      </c>
      <c r="D15" s="6"/>
      <c r="E15" s="6" t="s">
        <v>116</v>
      </c>
      <c r="F15" s="1" t="s">
        <v>111</v>
      </c>
      <c r="G15" s="7" t="str">
        <f>HYPERLINK(Taulukko135[[#This Row],[URL teksti]])</f>
        <v>https://www.edilex.fi/lainsaadanto/20140917/</v>
      </c>
      <c r="H15" s="11" t="str">
        <f>IFERROR((CONCATENATE("https://www.edilex.fi/lainsaadanto/",Taulukko135[[#This Row],[vuosi]],Taulukko135[[#This Row],[juokseva4nro]],"/")),"")</f>
        <v>https://www.edilex.fi/lainsaadanto/20140917/</v>
      </c>
      <c r="I15" s="9" t="s">
        <v>112</v>
      </c>
      <c r="J15" s="11">
        <f>SEARCH("/",Taulukko135[[#This Row],[Säädösnro]])</f>
        <v>4</v>
      </c>
      <c r="K15" s="10" t="str">
        <f>LEFT(Taulukko135[[#This Row],[Säädösnro]],Taulukko135[[#This Row],[/]]-1)</f>
        <v>917</v>
      </c>
      <c r="L15" s="11" t="str">
        <f>IF(Taulukko135[[#This Row],[/]]=5,Taulukko135[[#This Row],[juokseva]],IF(Taulukko135[[#This Row],[/]]=4,CONCATENATE("0",Taulukko135[[#This Row],[juokseva]]),IF(Taulukko135[[#This Row],[/]]=3,CONCATENATE("00",Taulukko135[[#This Row],[juokseva]]),IF(Taulukko135[[#This Row],[/]]=2,CONCATENATE("000",Taulukko135[[#This Row],[juokseva]]),"KAAVASSA VIRHE"))))</f>
        <v>0917</v>
      </c>
      <c r="M15" s="11" t="str">
        <f>MID(Taulukko135[[#This Row],[Säädösnro]],Taulukko135[[#This Row],[/]]+1,4)</f>
        <v>2014</v>
      </c>
      <c r="N15" s="6" t="s">
        <v>117</v>
      </c>
      <c r="O15" s="6" t="s">
        <v>118</v>
      </c>
      <c r="P15" s="6"/>
      <c r="Q15" s="6"/>
      <c r="R15" s="15" t="str">
        <f>IFERROR(HYPERLINK(Taulukko135[[#This Row],[URL(asetuksen viitekortti) teksti]]),"")</f>
        <v/>
      </c>
      <c r="S15" s="11" t="e">
        <f>CONCATENATE("https://www.edilex.fi/smur/",Taulukko135[[#This Row],[vuosi asetus]],Taulukko135[[#This Row],[juokseva4nro asetus]],"/")</f>
        <v>#VALUE!</v>
      </c>
      <c r="T15" s="11" t="e">
        <f>SEARCH("/",Taulukko135[[#This Row],[Säädösnro asetus]])</f>
        <v>#VALUE!</v>
      </c>
      <c r="U15" s="14" t="e">
        <f>LEFT(Taulukko135[[#This Row],[Säädösnro asetus]],Taulukko135[[#This Row],[/ asetus]]-1)</f>
        <v>#VALUE!</v>
      </c>
      <c r="V15" s="11" t="e">
        <f>IF(Taulukko135[[#This Row],[/ asetus]]=5,Taulukko135[[#This Row],[juokseva asetus]],IF(Taulukko135[[#This Row],[/ asetus]]=4,CONCATENATE("0",Taulukko135[[#This Row],[juokseva asetus]]),IF(Taulukko135[[#This Row],[/ asetus]]=3,CONCATENATE("00",Taulukko135[[#This Row],[juokseva asetus]]),IF(Taulukko135[[#This Row],[/ asetus]]=2,CONCATENATE("000",Taulukko135[[#This Row],[juokseva asetus]]),"KAAVASSA VIRHE"))))</f>
        <v>#VALUE!</v>
      </c>
      <c r="W15" s="11" t="e">
        <f>MID(Taulukko135[[#This Row],[Säädösnro asetus]],Taulukko135[[#This Row],[/ asetus]]+1,4)</f>
        <v>#VALUE!</v>
      </c>
      <c r="X15" s="12"/>
      <c r="Y15" s="13"/>
    </row>
    <row r="16" spans="1:25" ht="17.25" customHeight="1" x14ac:dyDescent="0.25">
      <c r="A16" s="6" t="s">
        <v>25</v>
      </c>
      <c r="B16" s="6" t="s">
        <v>107</v>
      </c>
      <c r="C16" s="6" t="s">
        <v>119</v>
      </c>
      <c r="D16" s="6"/>
      <c r="E16" s="6" t="s">
        <v>120</v>
      </c>
      <c r="F16" s="1" t="s">
        <v>121</v>
      </c>
      <c r="G16" s="7" t="str">
        <f>HYPERLINK(Taulukko135[[#This Row],[URL teksti]])</f>
        <v>https://www.edilex.fi/lainsaadanto/20110415/</v>
      </c>
      <c r="H16" s="11" t="str">
        <f>IFERROR((CONCATENATE("https://www.edilex.fi/lainsaadanto/",Taulukko135[[#This Row],[vuosi]],Taulukko135[[#This Row],[juokseva4nro]],"/")),"")</f>
        <v>https://www.edilex.fi/lainsaadanto/20110415/</v>
      </c>
      <c r="I16" s="9" t="s">
        <v>122</v>
      </c>
      <c r="J16" s="11">
        <f>SEARCH("/",Taulukko135[[#This Row],[Säädösnro]])</f>
        <v>4</v>
      </c>
      <c r="K16" s="10" t="str">
        <f>LEFT(Taulukko135[[#This Row],[Säädösnro]],Taulukko135[[#This Row],[/]]-1)</f>
        <v>415</v>
      </c>
      <c r="L16" s="11" t="str">
        <f>IF(Taulukko135[[#This Row],[/]]=5,Taulukko135[[#This Row],[juokseva]],IF(Taulukko135[[#This Row],[/]]=4,CONCATENATE("0",Taulukko135[[#This Row],[juokseva]]),IF(Taulukko135[[#This Row],[/]]=3,CONCATENATE("00",Taulukko135[[#This Row],[juokseva]]),IF(Taulukko135[[#This Row],[/]]=2,CONCATENATE("000",Taulukko135[[#This Row],[juokseva]]),"KAAVASSA VIRHE"))))</f>
        <v>0415</v>
      </c>
      <c r="M16" s="11" t="str">
        <f>MID(Taulukko135[[#This Row],[Säädösnro]],Taulukko135[[#This Row],[/]]+1,4)</f>
        <v>2011</v>
      </c>
      <c r="N16" s="6" t="s">
        <v>123</v>
      </c>
      <c r="O16" s="6" t="s">
        <v>124</v>
      </c>
      <c r="P16" s="6"/>
      <c r="Q16" s="6"/>
      <c r="R16" s="15" t="str">
        <f>IFERROR(HYPERLINK(Taulukko135[[#This Row],[URL(asetuksen viitekortti) teksti]]),"")</f>
        <v/>
      </c>
      <c r="S16" s="11" t="e">
        <f>CONCATENATE("https://www.edilex.fi/smur/",Taulukko135[[#This Row],[vuosi asetus]],Taulukko135[[#This Row],[juokseva4nro asetus]],"/")</f>
        <v>#VALUE!</v>
      </c>
      <c r="T16" s="11" t="e">
        <f>SEARCH("/",Taulukko135[[#This Row],[Säädösnro asetus]])</f>
        <v>#VALUE!</v>
      </c>
      <c r="U16" s="14" t="e">
        <f>LEFT(Taulukko135[[#This Row],[Säädösnro asetus]],Taulukko135[[#This Row],[/ asetus]]-1)</f>
        <v>#VALUE!</v>
      </c>
      <c r="V16" s="11" t="e">
        <f>IF(Taulukko135[[#This Row],[/ asetus]]=5,Taulukko135[[#This Row],[juokseva asetus]],IF(Taulukko135[[#This Row],[/ asetus]]=4,CONCATENATE("0",Taulukko135[[#This Row],[juokseva asetus]]),IF(Taulukko135[[#This Row],[/ asetus]]=3,CONCATENATE("00",Taulukko135[[#This Row],[juokseva asetus]]),IF(Taulukko135[[#This Row],[/ asetus]]=2,CONCATENATE("000",Taulukko135[[#This Row],[juokseva asetus]]),"KAAVASSA VIRHE"))))</f>
        <v>#VALUE!</v>
      </c>
      <c r="W16" s="11" t="e">
        <f>MID(Taulukko135[[#This Row],[Säädösnro asetus]],Taulukko135[[#This Row],[/ asetus]]+1,4)</f>
        <v>#VALUE!</v>
      </c>
      <c r="X16" s="12"/>
      <c r="Y16" s="13"/>
    </row>
    <row r="17" spans="1:25" ht="17.25" customHeight="1" x14ac:dyDescent="0.25">
      <c r="A17" s="6" t="s">
        <v>25</v>
      </c>
      <c r="B17" s="6" t="s">
        <v>125</v>
      </c>
      <c r="C17" s="6" t="s">
        <v>126</v>
      </c>
      <c r="D17" s="6"/>
      <c r="E17" s="6" t="s">
        <v>127</v>
      </c>
      <c r="F17" s="1" t="s">
        <v>128</v>
      </c>
      <c r="G17" s="7" t="str">
        <f>HYPERLINK(Taulukko135[[#This Row],[URL teksti]])</f>
        <v>https://www.edilex.fi/lainsaadanto/20021090/</v>
      </c>
      <c r="H17" s="11" t="str">
        <f>IFERROR((CONCATENATE("https://www.edilex.fi/lainsaadanto/",Taulukko135[[#This Row],[vuosi]],Taulukko135[[#This Row],[juokseva4nro]],"/")),"")</f>
        <v>https://www.edilex.fi/lainsaadanto/20021090/</v>
      </c>
      <c r="I17" s="9" t="s">
        <v>129</v>
      </c>
      <c r="J17" s="11">
        <f>SEARCH("/",Taulukko135[[#This Row],[Säädösnro]])</f>
        <v>5</v>
      </c>
      <c r="K17" s="10" t="str">
        <f>LEFT(Taulukko135[[#This Row],[Säädösnro]],Taulukko135[[#This Row],[/]]-1)</f>
        <v>1090</v>
      </c>
      <c r="L17" s="11" t="str">
        <f>IF(Taulukko135[[#This Row],[/]]=5,Taulukko135[[#This Row],[juokseva]],IF(Taulukko135[[#This Row],[/]]=4,CONCATENATE("0",Taulukko135[[#This Row],[juokseva]]),IF(Taulukko135[[#This Row],[/]]=3,CONCATENATE("00",Taulukko135[[#This Row],[juokseva]]),IF(Taulukko135[[#This Row],[/]]=2,CONCATENATE("000",Taulukko135[[#This Row],[juokseva]]),"KAAVASSA VIRHE"))))</f>
        <v>1090</v>
      </c>
      <c r="M17" s="11" t="str">
        <f>MID(Taulukko135[[#This Row],[Säädösnro]],Taulukko135[[#This Row],[/]]+1,4)</f>
        <v>2002</v>
      </c>
      <c r="N17" s="6" t="s">
        <v>130</v>
      </c>
      <c r="O17" s="6" t="s">
        <v>131</v>
      </c>
      <c r="P17" s="6" t="s">
        <v>132</v>
      </c>
      <c r="Q17" s="6" t="s">
        <v>133</v>
      </c>
      <c r="R17" s="15" t="str">
        <f>IFERROR(HYPERLINK(Taulukko135[[#This Row],[URL(asetuksen viitekortti) teksti]]),"")</f>
        <v>https://www.edilex.fi/smur/20070893/</v>
      </c>
      <c r="S17" s="11" t="str">
        <f>CONCATENATE("https://www.edilex.fi/smur/",Taulukko135[[#This Row],[vuosi asetus]],Taulukko135[[#This Row],[juokseva4nro asetus]],"/")</f>
        <v>https://www.edilex.fi/smur/20070893/</v>
      </c>
      <c r="T17" s="11">
        <f>SEARCH("/",Taulukko135[[#This Row],[Säädösnro asetus]])</f>
        <v>4</v>
      </c>
      <c r="U17" s="14" t="str">
        <f>LEFT(Taulukko135[[#This Row],[Säädösnro asetus]],Taulukko135[[#This Row],[/ asetus]]-1)</f>
        <v>893</v>
      </c>
      <c r="V17" s="11" t="str">
        <f>IF(Taulukko135[[#This Row],[/ asetus]]=5,Taulukko135[[#This Row],[juokseva asetus]],IF(Taulukko135[[#This Row],[/ asetus]]=4,CONCATENATE("0",Taulukko135[[#This Row],[juokseva asetus]]),IF(Taulukko135[[#This Row],[/ asetus]]=3,CONCATENATE("00",Taulukko135[[#This Row],[juokseva asetus]]),IF(Taulukko135[[#This Row],[/ asetus]]=2,CONCATENATE("000",Taulukko135[[#This Row],[juokseva asetus]]),"KAAVASSA VIRHE"))))</f>
        <v>0893</v>
      </c>
      <c r="W17" s="11" t="str">
        <f>MID(Taulukko135[[#This Row],[Säädösnro asetus]],Taulukko135[[#This Row],[/ asetus]]+1,4)</f>
        <v>2007</v>
      </c>
      <c r="X17" s="12"/>
      <c r="Y17" s="13"/>
    </row>
    <row r="18" spans="1:25" ht="17.25" customHeight="1" x14ac:dyDescent="0.25">
      <c r="A18" s="6" t="s">
        <v>25</v>
      </c>
      <c r="B18" s="6" t="s">
        <v>125</v>
      </c>
      <c r="C18" s="6" t="s">
        <v>134</v>
      </c>
      <c r="D18" s="6" t="s">
        <v>135</v>
      </c>
      <c r="E18" s="6" t="s">
        <v>127</v>
      </c>
      <c r="F18" s="1" t="s">
        <v>128</v>
      </c>
      <c r="G18" s="7" t="str">
        <f>HYPERLINK(Taulukko135[[#This Row],[URL teksti]])</f>
        <v>https://www.edilex.fi/lainsaadanto/20021090/</v>
      </c>
      <c r="H18" s="11" t="str">
        <f>IFERROR((CONCATENATE("https://www.edilex.fi/lainsaadanto/",Taulukko135[[#This Row],[vuosi]],Taulukko135[[#This Row],[juokseva4nro]],"/")),"")</f>
        <v>https://www.edilex.fi/lainsaadanto/20021090/</v>
      </c>
      <c r="I18" s="9" t="s">
        <v>129</v>
      </c>
      <c r="J18" s="11">
        <f>SEARCH("/",Taulukko135[[#This Row],[Säädösnro]])</f>
        <v>5</v>
      </c>
      <c r="K18" s="10" t="str">
        <f>LEFT(Taulukko135[[#This Row],[Säädösnro]],Taulukko135[[#This Row],[/]]-1)</f>
        <v>1090</v>
      </c>
      <c r="L18" s="11" t="str">
        <f>IF(Taulukko135[[#This Row],[/]]=5,Taulukko135[[#This Row],[juokseva]],IF(Taulukko135[[#This Row],[/]]=4,CONCATENATE("0",Taulukko135[[#This Row],[juokseva]]),IF(Taulukko135[[#This Row],[/]]=3,CONCATENATE("00",Taulukko135[[#This Row],[juokseva]]),IF(Taulukko135[[#This Row],[/]]=2,CONCATENATE("000",Taulukko135[[#This Row],[juokseva]]),"KAAVASSA VIRHE"))))</f>
        <v>1090</v>
      </c>
      <c r="M18" s="11" t="str">
        <f>MID(Taulukko135[[#This Row],[Säädösnro]],Taulukko135[[#This Row],[/]]+1,4)</f>
        <v>2002</v>
      </c>
      <c r="N18" s="6" t="s">
        <v>136</v>
      </c>
      <c r="O18" s="6" t="s">
        <v>137</v>
      </c>
      <c r="P18" s="6"/>
      <c r="Q18" s="6"/>
      <c r="R18" s="15" t="str">
        <f>IFERROR(HYPERLINK(Taulukko135[[#This Row],[URL(asetuksen viitekortti) teksti]]),"")</f>
        <v/>
      </c>
      <c r="S18" s="11" t="e">
        <f>CONCATENATE("https://www.edilex.fi/smur/",Taulukko135[[#This Row],[vuosi asetus]],Taulukko135[[#This Row],[juokseva4nro asetus]],"/")</f>
        <v>#VALUE!</v>
      </c>
      <c r="T18" s="11" t="e">
        <f>SEARCH("/",Taulukko135[[#This Row],[Säädösnro asetus]])</f>
        <v>#VALUE!</v>
      </c>
      <c r="U18" s="14" t="e">
        <f>LEFT(Taulukko135[[#This Row],[Säädösnro asetus]],Taulukko135[[#This Row],[/ asetus]]-1)</f>
        <v>#VALUE!</v>
      </c>
      <c r="V18" s="11" t="e">
        <f>IF(Taulukko135[[#This Row],[/ asetus]]=5,Taulukko135[[#This Row],[juokseva asetus]],IF(Taulukko135[[#This Row],[/ asetus]]=4,CONCATENATE("0",Taulukko135[[#This Row],[juokseva asetus]]),IF(Taulukko135[[#This Row],[/ asetus]]=3,CONCATENATE("00",Taulukko135[[#This Row],[juokseva asetus]]),IF(Taulukko135[[#This Row],[/ asetus]]=2,CONCATENATE("000",Taulukko135[[#This Row],[juokseva asetus]]),"KAAVASSA VIRHE"))))</f>
        <v>#VALUE!</v>
      </c>
      <c r="W18" s="11" t="e">
        <f>MID(Taulukko135[[#This Row],[Säädösnro asetus]],Taulukko135[[#This Row],[/ asetus]]+1,4)</f>
        <v>#VALUE!</v>
      </c>
      <c r="X18" s="12"/>
      <c r="Y18" s="13"/>
    </row>
    <row r="19" spans="1:25" ht="17.25" customHeight="1" x14ac:dyDescent="0.25">
      <c r="A19" s="6" t="s">
        <v>25</v>
      </c>
      <c r="B19" s="6" t="s">
        <v>125</v>
      </c>
      <c r="C19" s="6" t="s">
        <v>138</v>
      </c>
      <c r="D19" s="6" t="s">
        <v>139</v>
      </c>
      <c r="E19" s="6" t="s">
        <v>140</v>
      </c>
      <c r="F19" s="1" t="s">
        <v>141</v>
      </c>
      <c r="G19" s="7" t="str">
        <f>HYPERLINK(Taulukko135[[#This Row],[URL teksti]])</f>
        <v>https://www.edilex.fi/lainsaadanto/19930512/</v>
      </c>
      <c r="H19" s="11" t="str">
        <f>IFERROR((CONCATENATE("https://www.edilex.fi/lainsaadanto/",Taulukko135[[#This Row],[vuosi]],Taulukko135[[#This Row],[juokseva4nro]],"/")),"")</f>
        <v>https://www.edilex.fi/lainsaadanto/19930512/</v>
      </c>
      <c r="I19" s="9" t="s">
        <v>142</v>
      </c>
      <c r="J19" s="11">
        <f>SEARCH("/",Taulukko135[[#This Row],[Säädösnro]])</f>
        <v>4</v>
      </c>
      <c r="K19" s="10" t="str">
        <f>LEFT(Taulukko135[[#This Row],[Säädösnro]],Taulukko135[[#This Row],[/]]-1)</f>
        <v>512</v>
      </c>
      <c r="L19" s="11" t="str">
        <f>IF(Taulukko135[[#This Row],[/]]=5,Taulukko135[[#This Row],[juokseva]],IF(Taulukko135[[#This Row],[/]]=4,CONCATENATE("0",Taulukko135[[#This Row],[juokseva]]),IF(Taulukko135[[#This Row],[/]]=3,CONCATENATE("00",Taulukko135[[#This Row],[juokseva]]),IF(Taulukko135[[#This Row],[/]]=2,CONCATENATE("000",Taulukko135[[#This Row],[juokseva]]),"KAAVASSA VIRHE"))))</f>
        <v>0512</v>
      </c>
      <c r="M19" s="11" t="str">
        <f>MID(Taulukko135[[#This Row],[Säädösnro]],Taulukko135[[#This Row],[/]]+1,4)</f>
        <v>1993</v>
      </c>
      <c r="N19" s="6" t="s">
        <v>143</v>
      </c>
      <c r="O19" s="6" t="s">
        <v>144</v>
      </c>
      <c r="P19" s="6" t="s">
        <v>145</v>
      </c>
      <c r="Q19" s="6" t="s">
        <v>146</v>
      </c>
      <c r="R19" s="15" t="str">
        <f>IFERROR(HYPERLINK(Taulukko135[[#This Row],[URL(asetuksen viitekortti) teksti]]),"")</f>
        <v>https://www.edilex.fi/smur/19930874/</v>
      </c>
      <c r="S19" s="11" t="str">
        <f>CONCATENATE("https://www.edilex.fi/smur/",Taulukko135[[#This Row],[vuosi asetus]],Taulukko135[[#This Row],[juokseva4nro asetus]],"/")</f>
        <v>https://www.edilex.fi/smur/19930874/</v>
      </c>
      <c r="T19" s="11">
        <f>SEARCH("/",Taulukko135[[#This Row],[Säädösnro asetus]])</f>
        <v>4</v>
      </c>
      <c r="U19" s="14" t="str">
        <f>LEFT(Taulukko135[[#This Row],[Säädösnro asetus]],Taulukko135[[#This Row],[/ asetus]]-1)</f>
        <v>874</v>
      </c>
      <c r="V19" s="11" t="str">
        <f>IF(Taulukko135[[#This Row],[/ asetus]]=5,Taulukko135[[#This Row],[juokseva asetus]],IF(Taulukko135[[#This Row],[/ asetus]]=4,CONCATENATE("0",Taulukko135[[#This Row],[juokseva asetus]]),IF(Taulukko135[[#This Row],[/ asetus]]=3,CONCATENATE("00",Taulukko135[[#This Row],[juokseva asetus]]),IF(Taulukko135[[#This Row],[/ asetus]]=2,CONCATENATE("000",Taulukko135[[#This Row],[juokseva asetus]]),"KAAVASSA VIRHE"))))</f>
        <v>0874</v>
      </c>
      <c r="W19" s="11" t="str">
        <f>MID(Taulukko135[[#This Row],[Säädösnro asetus]],Taulukko135[[#This Row],[/ asetus]]+1,4)</f>
        <v>1993</v>
      </c>
      <c r="X19" s="12" t="s">
        <v>147</v>
      </c>
      <c r="Y19" s="13" t="s">
        <v>148</v>
      </c>
    </row>
    <row r="20" spans="1:25" ht="17.25" customHeight="1" x14ac:dyDescent="0.25">
      <c r="A20" s="12" t="s">
        <v>25</v>
      </c>
      <c r="B20" s="12" t="s">
        <v>125</v>
      </c>
      <c r="C20" s="12" t="s">
        <v>149</v>
      </c>
      <c r="D20" s="12"/>
      <c r="E20" s="12" t="s">
        <v>127</v>
      </c>
      <c r="F20" s="5" t="s">
        <v>150</v>
      </c>
      <c r="G20" s="7" t="str">
        <f>HYPERLINK(Taulukko135[[#This Row],[URL teksti]])</f>
        <v>https://www.edilex.fi/lainsaadanto/20140424/</v>
      </c>
      <c r="H20" s="11" t="str">
        <f>IFERROR((CONCATENATE("https://www.edilex.fi/lainsaadanto/",Taulukko135[[#This Row],[vuosi]],Taulukko135[[#This Row],[juokseva4nro]],"/")),"")</f>
        <v>https://www.edilex.fi/lainsaadanto/20140424/</v>
      </c>
      <c r="I20" s="9" t="s">
        <v>151</v>
      </c>
      <c r="J20" s="11">
        <f>SEARCH("/",Taulukko135[[#This Row],[Säädösnro]])</f>
        <v>4</v>
      </c>
      <c r="K20" s="10" t="str">
        <f>LEFT(Taulukko135[[#This Row],[Säädösnro]],Taulukko135[[#This Row],[/]]-1)</f>
        <v>424</v>
      </c>
      <c r="L20" s="11" t="str">
        <f>IF(Taulukko135[[#This Row],[/]]=5,Taulukko135[[#This Row],[juokseva]],IF(Taulukko135[[#This Row],[/]]=4,CONCATENATE("0",Taulukko135[[#This Row],[juokseva]]),IF(Taulukko135[[#This Row],[/]]=3,CONCATENATE("00",Taulukko135[[#This Row],[juokseva]]),IF(Taulukko135[[#This Row],[/]]=2,CONCATENATE("000",Taulukko135[[#This Row],[juokseva]]),"KAAVASSA VIRHE"))))</f>
        <v>0424</v>
      </c>
      <c r="M20" s="11" t="str">
        <f>MID(Taulukko135[[#This Row],[Säädösnro]],Taulukko135[[#This Row],[/]]+1,4)</f>
        <v>2014</v>
      </c>
      <c r="N20" s="6" t="s">
        <v>152</v>
      </c>
      <c r="O20" s="6" t="s">
        <v>153</v>
      </c>
      <c r="P20" s="6"/>
      <c r="Q20" s="6"/>
      <c r="R20" s="15" t="str">
        <f>IFERROR(HYPERLINK(Taulukko135[[#This Row],[URL(asetuksen viitekortti) teksti]]),"")</f>
        <v/>
      </c>
      <c r="S20" s="11" t="e">
        <f>CONCATENATE("https://www.edilex.fi/smur/",Taulukko135[[#This Row],[vuosi asetus]],Taulukko135[[#This Row],[juokseva4nro asetus]],"/")</f>
        <v>#VALUE!</v>
      </c>
      <c r="T20" s="11" t="e">
        <f>SEARCH("/",Taulukko135[[#This Row],[Säädösnro asetus]])</f>
        <v>#VALUE!</v>
      </c>
      <c r="U20" s="14" t="e">
        <f>LEFT(Taulukko135[[#This Row],[Säädösnro asetus]],Taulukko135[[#This Row],[/ asetus]]-1)</f>
        <v>#VALUE!</v>
      </c>
      <c r="V20" s="11" t="e">
        <f>IF(Taulukko135[[#This Row],[/ asetus]]=5,Taulukko135[[#This Row],[juokseva asetus]],IF(Taulukko135[[#This Row],[/ asetus]]=4,CONCATENATE("0",Taulukko135[[#This Row],[juokseva asetus]]),IF(Taulukko135[[#This Row],[/ asetus]]=3,CONCATENATE("00",Taulukko135[[#This Row],[juokseva asetus]]),IF(Taulukko135[[#This Row],[/ asetus]]=2,CONCATENATE("000",Taulukko135[[#This Row],[juokseva asetus]]),"KAAVASSA VIRHE"))))</f>
        <v>#VALUE!</v>
      </c>
      <c r="W20" s="11" t="e">
        <f>MID(Taulukko135[[#This Row],[Säädösnro asetus]],Taulukko135[[#This Row],[/ asetus]]+1,4)</f>
        <v>#VALUE!</v>
      </c>
      <c r="X20" s="12"/>
      <c r="Y20" s="13"/>
    </row>
    <row r="21" spans="1:25" ht="17.25" customHeight="1" x14ac:dyDescent="0.25">
      <c r="A21" s="12" t="s">
        <v>25</v>
      </c>
      <c r="B21" s="12" t="s">
        <v>125</v>
      </c>
      <c r="C21" s="12" t="s">
        <v>154</v>
      </c>
      <c r="D21" s="12"/>
      <c r="E21" s="12" t="s">
        <v>127</v>
      </c>
      <c r="F21" s="5" t="s">
        <v>155</v>
      </c>
      <c r="G21" s="7" t="str">
        <f>HYPERLINK(Taulukko135[[#This Row],[URL teksti]])</f>
        <v>https://www.edilex.fi/lainsaadanto/20140864/</v>
      </c>
      <c r="H21" s="11" t="str">
        <f>IFERROR((CONCATENATE("https://www.edilex.fi/lainsaadanto/",Taulukko135[[#This Row],[vuosi]],Taulukko135[[#This Row],[juokseva4nro]],"/")),"")</f>
        <v>https://www.edilex.fi/lainsaadanto/20140864/</v>
      </c>
      <c r="I21" s="9" t="s">
        <v>156</v>
      </c>
      <c r="J21" s="11">
        <f>SEARCH("/",Taulukko135[[#This Row],[Säädösnro]])</f>
        <v>4</v>
      </c>
      <c r="K21" s="10" t="str">
        <f>LEFT(Taulukko135[[#This Row],[Säädösnro]],Taulukko135[[#This Row],[/]]-1)</f>
        <v>864</v>
      </c>
      <c r="L21" s="11" t="str">
        <f>IF(Taulukko135[[#This Row],[/]]=5,Taulukko135[[#This Row],[juokseva]],IF(Taulukko135[[#This Row],[/]]=4,CONCATENATE("0",Taulukko135[[#This Row],[juokseva]]),IF(Taulukko135[[#This Row],[/]]=3,CONCATENATE("00",Taulukko135[[#This Row],[juokseva]]),IF(Taulukko135[[#This Row],[/]]=2,CONCATENATE("000",Taulukko135[[#This Row],[juokseva]]),"KAAVASSA VIRHE"))))</f>
        <v>0864</v>
      </c>
      <c r="M21" s="11" t="str">
        <f>MID(Taulukko135[[#This Row],[Säädösnro]],Taulukko135[[#This Row],[/]]+1,4)</f>
        <v>2014</v>
      </c>
      <c r="N21" s="6" t="s">
        <v>157</v>
      </c>
      <c r="O21" s="6" t="s">
        <v>158</v>
      </c>
      <c r="P21" s="6"/>
      <c r="Q21" s="6"/>
      <c r="R21" s="15" t="str">
        <f>IFERROR(HYPERLINK(Taulukko135[[#This Row],[URL(asetuksen viitekortti) teksti]]),"")</f>
        <v/>
      </c>
      <c r="S21" s="11" t="e">
        <f>CONCATENATE("https://www.edilex.fi/smur/",Taulukko135[[#This Row],[vuosi asetus]],Taulukko135[[#This Row],[juokseva4nro asetus]],"/")</f>
        <v>#VALUE!</v>
      </c>
      <c r="T21" s="11" t="e">
        <f>SEARCH("/",Taulukko135[[#This Row],[Säädösnro asetus]])</f>
        <v>#VALUE!</v>
      </c>
      <c r="U21" s="14" t="e">
        <f>LEFT(Taulukko135[[#This Row],[Säädösnro asetus]],Taulukko135[[#This Row],[/ asetus]]-1)</f>
        <v>#VALUE!</v>
      </c>
      <c r="V21" s="11" t="e">
        <f>IF(Taulukko135[[#This Row],[/ asetus]]=5,Taulukko135[[#This Row],[juokseva asetus]],IF(Taulukko135[[#This Row],[/ asetus]]=4,CONCATENATE("0",Taulukko135[[#This Row],[juokseva asetus]]),IF(Taulukko135[[#This Row],[/ asetus]]=3,CONCATENATE("00",Taulukko135[[#This Row],[juokseva asetus]]),IF(Taulukko135[[#This Row],[/ asetus]]=2,CONCATENATE("000",Taulukko135[[#This Row],[juokseva asetus]]),"KAAVASSA VIRHE"))))</f>
        <v>#VALUE!</v>
      </c>
      <c r="W21" s="11" t="e">
        <f>MID(Taulukko135[[#This Row],[Säädösnro asetus]],Taulukko135[[#This Row],[/ asetus]]+1,4)</f>
        <v>#VALUE!</v>
      </c>
      <c r="X21" s="12"/>
      <c r="Y21" s="13"/>
    </row>
    <row r="22" spans="1:25" ht="17.25" customHeight="1" x14ac:dyDescent="0.25">
      <c r="A22" s="6" t="s">
        <v>25</v>
      </c>
      <c r="B22" s="6" t="s">
        <v>159</v>
      </c>
      <c r="C22" s="18" t="s">
        <v>160</v>
      </c>
      <c r="D22" s="6"/>
      <c r="E22" s="6" t="s">
        <v>161</v>
      </c>
      <c r="F22" s="1" t="s">
        <v>162</v>
      </c>
      <c r="G22" s="7" t="str">
        <f>HYPERLINK(Taulukko135[[#This Row],[URL teksti]])</f>
        <v>https://www.edilex.fi/lainsaadanto/19990132/</v>
      </c>
      <c r="H22" s="11" t="str">
        <f>IFERROR((CONCATENATE("https://www.edilex.fi/lainsaadanto/",Taulukko135[[#This Row],[vuosi]],Taulukko135[[#This Row],[juokseva4nro]],"/")),"")</f>
        <v>https://www.edilex.fi/lainsaadanto/19990132/</v>
      </c>
      <c r="I22" s="9" t="s">
        <v>163</v>
      </c>
      <c r="J22" s="11">
        <f>SEARCH("/",Taulukko135[[#This Row],[Säädösnro]])</f>
        <v>4</v>
      </c>
      <c r="K22" s="10" t="str">
        <f>LEFT(Taulukko135[[#This Row],[Säädösnro]],Taulukko135[[#This Row],[/]]-1)</f>
        <v>132</v>
      </c>
      <c r="L22" s="11" t="str">
        <f>IF(Taulukko135[[#This Row],[/]]=5,Taulukko135[[#This Row],[juokseva]],IF(Taulukko135[[#This Row],[/]]=4,CONCATENATE("0",Taulukko135[[#This Row],[juokseva]]),IF(Taulukko135[[#This Row],[/]]=3,CONCATENATE("00",Taulukko135[[#This Row],[juokseva]]),IF(Taulukko135[[#This Row],[/]]=2,CONCATENATE("000",Taulukko135[[#This Row],[juokseva]]),"KAAVASSA VIRHE"))))</f>
        <v>0132</v>
      </c>
      <c r="M22" s="11" t="str">
        <f>MID(Taulukko135[[#This Row],[Säädösnro]],Taulukko135[[#This Row],[/]]+1,4)</f>
        <v>1999</v>
      </c>
      <c r="N22" s="6" t="s">
        <v>164</v>
      </c>
      <c r="O22" s="6" t="s">
        <v>165</v>
      </c>
      <c r="P22" s="6" t="s">
        <v>166</v>
      </c>
      <c r="Q22" s="6" t="s">
        <v>167</v>
      </c>
      <c r="R22" s="15" t="str">
        <f>IFERROR(HYPERLINK(Taulukko135[[#This Row],[URL(asetuksen viitekortti) teksti]]),"")</f>
        <v>https://www.edilex.fi/smur/19990895/</v>
      </c>
      <c r="S22" s="11" t="str">
        <f>CONCATENATE("https://www.edilex.fi/smur/",Taulukko135[[#This Row],[vuosi asetus]],Taulukko135[[#This Row],[juokseva4nro asetus]],"/")</f>
        <v>https://www.edilex.fi/smur/19990895/</v>
      </c>
      <c r="T22" s="11">
        <f>SEARCH("/",Taulukko135[[#This Row],[Säädösnro asetus]])</f>
        <v>4</v>
      </c>
      <c r="U22" s="14" t="str">
        <f>LEFT(Taulukko135[[#This Row],[Säädösnro asetus]],Taulukko135[[#This Row],[/ asetus]]-1)</f>
        <v>895</v>
      </c>
      <c r="V22" s="11" t="str">
        <f>IF(Taulukko135[[#This Row],[/ asetus]]=5,Taulukko135[[#This Row],[juokseva asetus]],IF(Taulukko135[[#This Row],[/ asetus]]=4,CONCATENATE("0",Taulukko135[[#This Row],[juokseva asetus]]),IF(Taulukko135[[#This Row],[/ asetus]]=3,CONCATENATE("00",Taulukko135[[#This Row],[juokseva asetus]]),IF(Taulukko135[[#This Row],[/ asetus]]=2,CONCATENATE("000",Taulukko135[[#This Row],[juokseva asetus]]),"KAAVASSA VIRHE"))))</f>
        <v>0895</v>
      </c>
      <c r="W22" s="11" t="str">
        <f>MID(Taulukko135[[#This Row],[Säädösnro asetus]],Taulukko135[[#This Row],[/ asetus]]+1,4)</f>
        <v>1999</v>
      </c>
      <c r="X22" s="12" t="s">
        <v>168</v>
      </c>
      <c r="Y22" s="13" t="s">
        <v>169</v>
      </c>
    </row>
    <row r="23" spans="1:25" ht="17.25" customHeight="1" x14ac:dyDescent="0.25">
      <c r="A23" s="6" t="s">
        <v>25</v>
      </c>
      <c r="B23" s="6" t="s">
        <v>159</v>
      </c>
      <c r="C23" s="18" t="s">
        <v>170</v>
      </c>
      <c r="D23" s="6"/>
      <c r="E23" s="6" t="s">
        <v>161</v>
      </c>
      <c r="F23" s="1" t="s">
        <v>162</v>
      </c>
      <c r="G23" s="7" t="str">
        <f>HYPERLINK(Taulukko135[[#This Row],[URL teksti]])</f>
        <v>https://www.edilex.fi/lainsaadanto/19990132/</v>
      </c>
      <c r="H23" s="11" t="str">
        <f>IFERROR((CONCATENATE("https://www.edilex.fi/lainsaadanto/",Taulukko135[[#This Row],[vuosi]],Taulukko135[[#This Row],[juokseva4nro]],"/")),"")</f>
        <v>https://www.edilex.fi/lainsaadanto/19990132/</v>
      </c>
      <c r="I23" s="9" t="s">
        <v>163</v>
      </c>
      <c r="J23" s="11">
        <f>SEARCH("/",Taulukko135[[#This Row],[Säädösnro]])</f>
        <v>4</v>
      </c>
      <c r="K23" s="10" t="str">
        <f>LEFT(Taulukko135[[#This Row],[Säädösnro]],Taulukko135[[#This Row],[/]]-1)</f>
        <v>132</v>
      </c>
      <c r="L23" s="11" t="str">
        <f>IF(Taulukko135[[#This Row],[/]]=5,Taulukko135[[#This Row],[juokseva]],IF(Taulukko135[[#This Row],[/]]=4,CONCATENATE("0",Taulukko135[[#This Row],[juokseva]]),IF(Taulukko135[[#This Row],[/]]=3,CONCATENATE("00",Taulukko135[[#This Row],[juokseva]]),IF(Taulukko135[[#This Row],[/]]=2,CONCATENATE("000",Taulukko135[[#This Row],[juokseva]]),"KAAVASSA VIRHE"))))</f>
        <v>0132</v>
      </c>
      <c r="M23" s="11" t="str">
        <f>MID(Taulukko135[[#This Row],[Säädösnro]],Taulukko135[[#This Row],[/]]+1,4)</f>
        <v>1999</v>
      </c>
      <c r="N23" s="6" t="s">
        <v>164</v>
      </c>
      <c r="O23" s="6" t="s">
        <v>165</v>
      </c>
      <c r="P23" s="6" t="s">
        <v>166</v>
      </c>
      <c r="Q23" s="6" t="s">
        <v>167</v>
      </c>
      <c r="R23" s="15" t="str">
        <f>IFERROR(HYPERLINK(Taulukko135[[#This Row],[URL(asetuksen viitekortti) teksti]]),"")</f>
        <v>https://www.edilex.fi/smur/19990895/</v>
      </c>
      <c r="S23" s="11" t="str">
        <f>CONCATENATE("https://www.edilex.fi/smur/",Taulukko135[[#This Row],[vuosi asetus]],Taulukko135[[#This Row],[juokseva4nro asetus]],"/")</f>
        <v>https://www.edilex.fi/smur/19990895/</v>
      </c>
      <c r="T23" s="11">
        <f>SEARCH("/",Taulukko135[[#This Row],[Säädösnro asetus]])</f>
        <v>4</v>
      </c>
      <c r="U23" s="14" t="str">
        <f>LEFT(Taulukko135[[#This Row],[Säädösnro asetus]],Taulukko135[[#This Row],[/ asetus]]-1)</f>
        <v>895</v>
      </c>
      <c r="V23" s="11" t="str">
        <f>IF(Taulukko135[[#This Row],[/ asetus]]=5,Taulukko135[[#This Row],[juokseva asetus]],IF(Taulukko135[[#This Row],[/ asetus]]=4,CONCATENATE("0",Taulukko135[[#This Row],[juokseva asetus]]),IF(Taulukko135[[#This Row],[/ asetus]]=3,CONCATENATE("00",Taulukko135[[#This Row],[juokseva asetus]]),IF(Taulukko135[[#This Row],[/ asetus]]=2,CONCATENATE("000",Taulukko135[[#This Row],[juokseva asetus]]),"KAAVASSA VIRHE"))))</f>
        <v>0895</v>
      </c>
      <c r="W23" s="11" t="str">
        <f>MID(Taulukko135[[#This Row],[Säädösnro asetus]],Taulukko135[[#This Row],[/ asetus]]+1,4)</f>
        <v>1999</v>
      </c>
      <c r="X23" s="12" t="s">
        <v>168</v>
      </c>
      <c r="Y23" s="13" t="s">
        <v>169</v>
      </c>
    </row>
    <row r="24" spans="1:25" ht="17.25" customHeight="1" x14ac:dyDescent="0.25">
      <c r="A24" s="6" t="s">
        <v>25</v>
      </c>
      <c r="B24" s="6" t="s">
        <v>171</v>
      </c>
      <c r="C24" s="6" t="s">
        <v>172</v>
      </c>
      <c r="D24" s="6" t="s">
        <v>173</v>
      </c>
      <c r="E24" s="6" t="s">
        <v>174</v>
      </c>
      <c r="F24" s="1" t="s">
        <v>175</v>
      </c>
      <c r="G24" s="7" t="str">
        <f>HYPERLINK(Taulukko135[[#This Row],[URL teksti]])</f>
        <v>https://www.edilex.fi/lainsaadanto/19960876/</v>
      </c>
      <c r="H24" s="11" t="str">
        <f>IFERROR((CONCATENATE("https://www.edilex.fi/lainsaadanto/",Taulukko135[[#This Row],[vuosi]],Taulukko135[[#This Row],[juokseva4nro]],"/")),"")</f>
        <v>https://www.edilex.fi/lainsaadanto/19960876/</v>
      </c>
      <c r="I24" s="9" t="s">
        <v>176</v>
      </c>
      <c r="J24" s="11">
        <f>SEARCH("/",Taulukko135[[#This Row],[Säädösnro]])</f>
        <v>4</v>
      </c>
      <c r="K24" s="10" t="str">
        <f>LEFT(Taulukko135[[#This Row],[Säädösnro]],Taulukko135[[#This Row],[/]]-1)</f>
        <v>876</v>
      </c>
      <c r="L24" s="11" t="str">
        <f>IF(Taulukko135[[#This Row],[/]]=5,Taulukko135[[#This Row],[juokseva]],IF(Taulukko135[[#This Row],[/]]=4,CONCATENATE("0",Taulukko135[[#This Row],[juokseva]]),IF(Taulukko135[[#This Row],[/]]=3,CONCATENATE("00",Taulukko135[[#This Row],[juokseva]]),IF(Taulukko135[[#This Row],[/]]=2,CONCATENATE("000",Taulukko135[[#This Row],[juokseva]]),"KAAVASSA VIRHE"))))</f>
        <v>0876</v>
      </c>
      <c r="M24" s="11" t="str">
        <f>MID(Taulukko135[[#This Row],[Säädösnro]],Taulukko135[[#This Row],[/]]+1,4)</f>
        <v>1996</v>
      </c>
      <c r="N24" s="6" t="s">
        <v>177</v>
      </c>
      <c r="O24" s="6" t="s">
        <v>178</v>
      </c>
      <c r="P24" s="6" t="s">
        <v>179</v>
      </c>
      <c r="Q24" s="6" t="s">
        <v>180</v>
      </c>
      <c r="R24" s="15" t="str">
        <f>IFERROR(HYPERLINK(Taulukko135[[#This Row],[URL(asetuksen viitekortti) teksti]]),"")</f>
        <v>https://www.edilex.fi/smur/19960970/</v>
      </c>
      <c r="S24" s="11" t="str">
        <f>CONCATENATE("https://www.edilex.fi/smur/",Taulukko135[[#This Row],[vuosi asetus]],Taulukko135[[#This Row],[juokseva4nro asetus]],"/")</f>
        <v>https://www.edilex.fi/smur/19960970/</v>
      </c>
      <c r="T24" s="11">
        <f>SEARCH("/",Taulukko135[[#This Row],[Säädösnro asetus]])</f>
        <v>4</v>
      </c>
      <c r="U24" s="14" t="str">
        <f>LEFT(Taulukko135[[#This Row],[Säädösnro asetus]],Taulukko135[[#This Row],[/ asetus]]-1)</f>
        <v>970</v>
      </c>
      <c r="V24" s="11" t="str">
        <f>IF(Taulukko135[[#This Row],[/ asetus]]=5,Taulukko135[[#This Row],[juokseva asetus]],IF(Taulukko135[[#This Row],[/ asetus]]=4,CONCATENATE("0",Taulukko135[[#This Row],[juokseva asetus]]),IF(Taulukko135[[#This Row],[/ asetus]]=3,CONCATENATE("00",Taulukko135[[#This Row],[juokseva asetus]]),IF(Taulukko135[[#This Row],[/ asetus]]=2,CONCATENATE("000",Taulukko135[[#This Row],[juokseva asetus]]),"KAAVASSA VIRHE"))))</f>
        <v>0970</v>
      </c>
      <c r="W24" s="11" t="str">
        <f>MID(Taulukko135[[#This Row],[Säädösnro asetus]],Taulukko135[[#This Row],[/ asetus]]+1,4)</f>
        <v>1996</v>
      </c>
      <c r="X24" s="12" t="s">
        <v>181</v>
      </c>
      <c r="Y24" s="13" t="s">
        <v>182</v>
      </c>
    </row>
    <row r="25" spans="1:25" ht="17.25" customHeight="1" x14ac:dyDescent="0.25">
      <c r="A25" s="6" t="s">
        <v>25</v>
      </c>
      <c r="B25" s="6" t="s">
        <v>171</v>
      </c>
      <c r="C25" s="6" t="s">
        <v>183</v>
      </c>
      <c r="D25" s="6"/>
      <c r="E25" s="6" t="s">
        <v>174</v>
      </c>
      <c r="F25" s="1" t="s">
        <v>184</v>
      </c>
      <c r="G25" s="7" t="str">
        <f>HYPERLINK(Taulukko135[[#This Row],[URL teksti]])</f>
        <v/>
      </c>
      <c r="H25" s="11" t="str">
        <f>IFERROR((CONCATENATE("https://www.edilex.fi/lainsaadanto/",Taulukko135[[#This Row],[vuosi]],Taulukko135[[#This Row],[juokseva4nro]],"/")),"")</f>
        <v/>
      </c>
      <c r="I25" s="9"/>
      <c r="J25" s="11" t="e">
        <f>SEARCH("/",Taulukko135[[#This Row],[Säädösnro]])</f>
        <v>#VALUE!</v>
      </c>
      <c r="K25" s="10" t="e">
        <f>LEFT(Taulukko135[[#This Row],[Säädösnro]],Taulukko135[[#This Row],[/]]-1)</f>
        <v>#VALUE!</v>
      </c>
      <c r="L25" s="11" t="e">
        <f>IF(Taulukko135[[#This Row],[/]]=5,Taulukko135[[#This Row],[juokseva]],IF(Taulukko135[[#This Row],[/]]=4,CONCATENATE("0",Taulukko135[[#This Row],[juokseva]]),IF(Taulukko135[[#This Row],[/]]=3,CONCATENATE("00",Taulukko135[[#This Row],[juokseva]]),IF(Taulukko135[[#This Row],[/]]=2,CONCATENATE("000",Taulukko135[[#This Row],[juokseva]]),"KAAVASSA VIRHE"))))</f>
        <v>#VALUE!</v>
      </c>
      <c r="M25" s="11" t="e">
        <f>MID(Taulukko135[[#This Row],[Säädösnro]],Taulukko135[[#This Row],[/]]+1,4)</f>
        <v>#VALUE!</v>
      </c>
      <c r="N25" s="6"/>
      <c r="O25" s="6"/>
      <c r="P25" s="6" t="s">
        <v>179</v>
      </c>
      <c r="Q25" s="6" t="s">
        <v>180</v>
      </c>
      <c r="R25" s="15" t="str">
        <f>IFERROR(HYPERLINK(Taulukko135[[#This Row],[URL(asetuksen viitekortti) teksti]]),"")</f>
        <v>https://www.edilex.fi/smur/19960970/</v>
      </c>
      <c r="S25" s="11" t="str">
        <f>CONCATENATE("https://www.edilex.fi/smur/",Taulukko135[[#This Row],[vuosi asetus]],Taulukko135[[#This Row],[juokseva4nro asetus]],"/")</f>
        <v>https://www.edilex.fi/smur/19960970/</v>
      </c>
      <c r="T25" s="11">
        <f>SEARCH("/",Taulukko135[[#This Row],[Säädösnro asetus]])</f>
        <v>4</v>
      </c>
      <c r="U25" s="14" t="str">
        <f>LEFT(Taulukko135[[#This Row],[Säädösnro asetus]],Taulukko135[[#This Row],[/ asetus]]-1)</f>
        <v>970</v>
      </c>
      <c r="V25" s="11" t="str">
        <f>IF(Taulukko135[[#This Row],[/ asetus]]=5,Taulukko135[[#This Row],[juokseva asetus]],IF(Taulukko135[[#This Row],[/ asetus]]=4,CONCATENATE("0",Taulukko135[[#This Row],[juokseva asetus]]),IF(Taulukko135[[#This Row],[/ asetus]]=3,CONCATENATE("00",Taulukko135[[#This Row],[juokseva asetus]]),IF(Taulukko135[[#This Row],[/ asetus]]=2,CONCATENATE("000",Taulukko135[[#This Row],[juokseva asetus]]),"KAAVASSA VIRHE"))))</f>
        <v>0970</v>
      </c>
      <c r="W25" s="11" t="str">
        <f>MID(Taulukko135[[#This Row],[Säädösnro asetus]],Taulukko135[[#This Row],[/ asetus]]+1,4)</f>
        <v>1996</v>
      </c>
      <c r="X25" s="12" t="s">
        <v>185</v>
      </c>
      <c r="Y25" s="13" t="s">
        <v>186</v>
      </c>
    </row>
    <row r="26" spans="1:25" ht="17.25" customHeight="1" x14ac:dyDescent="0.25">
      <c r="A26" s="6" t="s">
        <v>25</v>
      </c>
      <c r="B26" s="6" t="s">
        <v>171</v>
      </c>
      <c r="C26" s="6" t="s">
        <v>187</v>
      </c>
      <c r="D26" s="6" t="s">
        <v>188</v>
      </c>
      <c r="E26" s="6" t="s">
        <v>174</v>
      </c>
      <c r="F26" s="1" t="s">
        <v>184</v>
      </c>
      <c r="G26" s="7" t="str">
        <f>HYPERLINK(Taulukko135[[#This Row],[URL teksti]])</f>
        <v/>
      </c>
      <c r="H26" s="11" t="str">
        <f>IFERROR((CONCATENATE("https://www.edilex.fi/lainsaadanto/",Taulukko135[[#This Row],[vuosi]],Taulukko135[[#This Row],[juokseva4nro]],"/")),"")</f>
        <v/>
      </c>
      <c r="I26" s="9"/>
      <c r="J26" s="11" t="e">
        <f>SEARCH("/",Taulukko135[[#This Row],[Säädösnro]])</f>
        <v>#VALUE!</v>
      </c>
      <c r="K26" s="10" t="e">
        <f>LEFT(Taulukko135[[#This Row],[Säädösnro]],Taulukko135[[#This Row],[/]]-1)</f>
        <v>#VALUE!</v>
      </c>
      <c r="L26" s="11" t="e">
        <f>IF(Taulukko135[[#This Row],[/]]=5,Taulukko135[[#This Row],[juokseva]],IF(Taulukko135[[#This Row],[/]]=4,CONCATENATE("0",Taulukko135[[#This Row],[juokseva]]),IF(Taulukko135[[#This Row],[/]]=3,CONCATENATE("00",Taulukko135[[#This Row],[juokseva]]),IF(Taulukko135[[#This Row],[/]]=2,CONCATENATE("000",Taulukko135[[#This Row],[juokseva]]),"KAAVASSA VIRHE"))))</f>
        <v>#VALUE!</v>
      </c>
      <c r="M26" s="11" t="e">
        <f>MID(Taulukko135[[#This Row],[Säädösnro]],Taulukko135[[#This Row],[/]]+1,4)</f>
        <v>#VALUE!</v>
      </c>
      <c r="N26" s="6"/>
      <c r="O26" s="6"/>
      <c r="P26" s="6" t="s">
        <v>179</v>
      </c>
      <c r="Q26" s="6" t="s">
        <v>180</v>
      </c>
      <c r="R26" s="15" t="str">
        <f>IFERROR(HYPERLINK(Taulukko135[[#This Row],[URL(asetuksen viitekortti) teksti]]),"")</f>
        <v>https://www.edilex.fi/smur/19960970/</v>
      </c>
      <c r="S26" s="11" t="str">
        <f>CONCATENATE("https://www.edilex.fi/smur/",Taulukko135[[#This Row],[vuosi asetus]],Taulukko135[[#This Row],[juokseva4nro asetus]],"/")</f>
        <v>https://www.edilex.fi/smur/19960970/</v>
      </c>
      <c r="T26" s="11">
        <f>SEARCH("/",Taulukko135[[#This Row],[Säädösnro asetus]])</f>
        <v>4</v>
      </c>
      <c r="U26" s="14" t="str">
        <f>LEFT(Taulukko135[[#This Row],[Säädösnro asetus]],Taulukko135[[#This Row],[/ asetus]]-1)</f>
        <v>970</v>
      </c>
      <c r="V26" s="11" t="str">
        <f>IF(Taulukko135[[#This Row],[/ asetus]]=5,Taulukko135[[#This Row],[juokseva asetus]],IF(Taulukko135[[#This Row],[/ asetus]]=4,CONCATENATE("0",Taulukko135[[#This Row],[juokseva asetus]]),IF(Taulukko135[[#This Row],[/ asetus]]=3,CONCATENATE("00",Taulukko135[[#This Row],[juokseva asetus]]),IF(Taulukko135[[#This Row],[/ asetus]]=2,CONCATENATE("000",Taulukko135[[#This Row],[juokseva asetus]]),"KAAVASSA VIRHE"))))</f>
        <v>0970</v>
      </c>
      <c r="W26" s="11" t="str">
        <f>MID(Taulukko135[[#This Row],[Säädösnro asetus]],Taulukko135[[#This Row],[/ asetus]]+1,4)</f>
        <v>1996</v>
      </c>
      <c r="X26" s="12" t="s">
        <v>189</v>
      </c>
      <c r="Y26" s="13" t="s">
        <v>190</v>
      </c>
    </row>
    <row r="27" spans="1:25" ht="17.25" customHeight="1" x14ac:dyDescent="0.25">
      <c r="A27" s="6" t="s">
        <v>25</v>
      </c>
      <c r="B27" s="6" t="s">
        <v>171</v>
      </c>
      <c r="C27" s="6" t="s">
        <v>191</v>
      </c>
      <c r="D27" s="6" t="s">
        <v>192</v>
      </c>
      <c r="E27" s="6" t="s">
        <v>193</v>
      </c>
      <c r="F27" s="1" t="s">
        <v>184</v>
      </c>
      <c r="G27" s="7" t="str">
        <f>HYPERLINK(Taulukko135[[#This Row],[URL teksti]])</f>
        <v/>
      </c>
      <c r="H27" s="11" t="str">
        <f>IFERROR((CONCATENATE("https://www.edilex.fi/lainsaadanto/",Taulukko135[[#This Row],[vuosi]],Taulukko135[[#This Row],[juokseva4nro]],"/")),"")</f>
        <v/>
      </c>
      <c r="I27" s="9"/>
      <c r="J27" s="11" t="e">
        <f>SEARCH("/",Taulukko135[[#This Row],[Säädösnro]])</f>
        <v>#VALUE!</v>
      </c>
      <c r="K27" s="10" t="e">
        <f>LEFT(Taulukko135[[#This Row],[Säädösnro]],Taulukko135[[#This Row],[/]]-1)</f>
        <v>#VALUE!</v>
      </c>
      <c r="L27" s="11" t="e">
        <f>IF(Taulukko135[[#This Row],[/]]=5,Taulukko135[[#This Row],[juokseva]],IF(Taulukko135[[#This Row],[/]]=4,CONCATENATE("0",Taulukko135[[#This Row],[juokseva]]),IF(Taulukko135[[#This Row],[/]]=3,CONCATENATE("00",Taulukko135[[#This Row],[juokseva]]),IF(Taulukko135[[#This Row],[/]]=2,CONCATENATE("000",Taulukko135[[#This Row],[juokseva]]),"KAAVASSA VIRHE"))))</f>
        <v>#VALUE!</v>
      </c>
      <c r="M27" s="11" t="e">
        <f>MID(Taulukko135[[#This Row],[Säädösnro]],Taulukko135[[#This Row],[/]]+1,4)</f>
        <v>#VALUE!</v>
      </c>
      <c r="N27" s="6"/>
      <c r="O27" s="6"/>
      <c r="P27" s="6" t="s">
        <v>194</v>
      </c>
      <c r="Q27" s="6" t="s">
        <v>195</v>
      </c>
      <c r="R27" s="15" t="str">
        <f>IFERROR(HYPERLINK(Taulukko135[[#This Row],[URL(asetuksen viitekortti) teksti]]),"")</f>
        <v>https://www.edilex.fi/smur/19960960/</v>
      </c>
      <c r="S27" s="11" t="str">
        <f>CONCATENATE("https://www.edilex.fi/smur/",Taulukko135[[#This Row],[vuosi asetus]],Taulukko135[[#This Row],[juokseva4nro asetus]],"/")</f>
        <v>https://www.edilex.fi/smur/19960960/</v>
      </c>
      <c r="T27" s="11">
        <f>SEARCH("/",Taulukko135[[#This Row],[Säädösnro asetus]])</f>
        <v>4</v>
      </c>
      <c r="U27" s="14" t="str">
        <f>LEFT(Taulukko135[[#This Row],[Säädösnro asetus]],Taulukko135[[#This Row],[/ asetus]]-1)</f>
        <v>960</v>
      </c>
      <c r="V27" s="11" t="str">
        <f>IF(Taulukko135[[#This Row],[/ asetus]]=5,Taulukko135[[#This Row],[juokseva asetus]],IF(Taulukko135[[#This Row],[/ asetus]]=4,CONCATENATE("0",Taulukko135[[#This Row],[juokseva asetus]]),IF(Taulukko135[[#This Row],[/ asetus]]=3,CONCATENATE("00",Taulukko135[[#This Row],[juokseva asetus]]),IF(Taulukko135[[#This Row],[/ asetus]]=2,CONCATENATE("000",Taulukko135[[#This Row],[juokseva asetus]]),"KAAVASSA VIRHE"))))</f>
        <v>0960</v>
      </c>
      <c r="W27" s="11" t="str">
        <f>MID(Taulukko135[[#This Row],[Säädösnro asetus]],Taulukko135[[#This Row],[/ asetus]]+1,4)</f>
        <v>1996</v>
      </c>
      <c r="X27" s="12" t="s">
        <v>196</v>
      </c>
      <c r="Y27" s="13" t="s">
        <v>197</v>
      </c>
    </row>
    <row r="28" spans="1:25" ht="17.25" customHeight="1" x14ac:dyDescent="0.25">
      <c r="A28" s="6" t="s">
        <v>25</v>
      </c>
      <c r="B28" s="6" t="s">
        <v>198</v>
      </c>
      <c r="C28" s="6" t="s">
        <v>199</v>
      </c>
      <c r="D28" s="6" t="s">
        <v>200</v>
      </c>
      <c r="E28" s="6" t="s">
        <v>201</v>
      </c>
      <c r="F28" s="1" t="s">
        <v>184</v>
      </c>
      <c r="G28" s="7" t="str">
        <f>HYPERLINK(Taulukko135[[#This Row],[URL teksti]])</f>
        <v/>
      </c>
      <c r="H28" s="11" t="str">
        <f>IFERROR((CONCATENATE("https://www.edilex.fi/lainsaadanto/",Taulukko135[[#This Row],[vuosi]],Taulukko135[[#This Row],[juokseva4nro]],"/")),"")</f>
        <v/>
      </c>
      <c r="I28" s="9"/>
      <c r="J28" s="11" t="e">
        <f>SEARCH("/",Taulukko135[[#This Row],[Säädösnro]])</f>
        <v>#VALUE!</v>
      </c>
      <c r="K28" s="10" t="e">
        <f>LEFT(Taulukko135[[#This Row],[Säädösnro]],Taulukko135[[#This Row],[/]]-1)</f>
        <v>#VALUE!</v>
      </c>
      <c r="L28" s="11" t="e">
        <f>IF(Taulukko135[[#This Row],[/]]=5,Taulukko135[[#This Row],[juokseva]],IF(Taulukko135[[#This Row],[/]]=4,CONCATENATE("0",Taulukko135[[#This Row],[juokseva]]),IF(Taulukko135[[#This Row],[/]]=3,CONCATENATE("00",Taulukko135[[#This Row],[juokseva]]),IF(Taulukko135[[#This Row],[/]]=2,CONCATENATE("000",Taulukko135[[#This Row],[juokseva]]),"KAAVASSA VIRHE"))))</f>
        <v>#VALUE!</v>
      </c>
      <c r="M28" s="11" t="e">
        <f>MID(Taulukko135[[#This Row],[Säädösnro]],Taulukko135[[#This Row],[/]]+1,4)</f>
        <v>#VALUE!</v>
      </c>
      <c r="N28" s="6"/>
      <c r="O28" s="6"/>
      <c r="P28" s="6" t="s">
        <v>202</v>
      </c>
      <c r="Q28" s="6" t="s">
        <v>203</v>
      </c>
      <c r="R28" s="15" t="str">
        <f>IFERROR(HYPERLINK(Taulukko135[[#This Row],[URL(asetuksen viitekortti) teksti]]),"")</f>
        <v>https://www.edilex.fi/smur/19890506/</v>
      </c>
      <c r="S28" s="11" t="str">
        <f>CONCATENATE("https://www.edilex.fi/smur/",Taulukko135[[#This Row],[vuosi asetus]],Taulukko135[[#This Row],[juokseva4nro asetus]],"/")</f>
        <v>https://www.edilex.fi/smur/19890506/</v>
      </c>
      <c r="T28" s="11">
        <f>SEARCH("/",Taulukko135[[#This Row],[Säädösnro asetus]])</f>
        <v>4</v>
      </c>
      <c r="U28" s="14" t="str">
        <f>LEFT(Taulukko135[[#This Row],[Säädösnro asetus]],Taulukko135[[#This Row],[/ asetus]]-1)</f>
        <v>506</v>
      </c>
      <c r="V28" s="11" t="str">
        <f>IF(Taulukko135[[#This Row],[/ asetus]]=5,Taulukko135[[#This Row],[juokseva asetus]],IF(Taulukko135[[#This Row],[/ asetus]]=4,CONCATENATE("0",Taulukko135[[#This Row],[juokseva asetus]]),IF(Taulukko135[[#This Row],[/ asetus]]=3,CONCATENATE("00",Taulukko135[[#This Row],[juokseva asetus]]),IF(Taulukko135[[#This Row],[/ asetus]]=2,CONCATENATE("000",Taulukko135[[#This Row],[juokseva asetus]]),"KAAVASSA VIRHE"))))</f>
        <v>0506</v>
      </c>
      <c r="W28" s="11" t="str">
        <f>MID(Taulukko135[[#This Row],[Säädösnro asetus]],Taulukko135[[#This Row],[/ asetus]]+1,4)</f>
        <v>1989</v>
      </c>
      <c r="X28" s="12" t="s">
        <v>204</v>
      </c>
      <c r="Y28" s="13" t="s">
        <v>205</v>
      </c>
    </row>
    <row r="29" spans="1:25" ht="17.25" customHeight="1" x14ac:dyDescent="0.25">
      <c r="A29" s="6" t="s">
        <v>25</v>
      </c>
      <c r="B29" s="6" t="s">
        <v>206</v>
      </c>
      <c r="C29" s="6" t="s">
        <v>207</v>
      </c>
      <c r="D29" s="6" t="s">
        <v>208</v>
      </c>
      <c r="E29" s="6" t="s">
        <v>209</v>
      </c>
      <c r="F29" s="1" t="s">
        <v>210</v>
      </c>
      <c r="G29" s="7" t="str">
        <f>HYPERLINK(Taulukko135[[#This Row],[URL teksti]])</f>
        <v>https://www.edilex.fi/lainsaadanto/19980714/</v>
      </c>
      <c r="H29" s="11" t="str">
        <f>IFERROR((CONCATENATE("https://www.edilex.fi/lainsaadanto/",Taulukko135[[#This Row],[vuosi]],Taulukko135[[#This Row],[juokseva4nro]],"/")),"")</f>
        <v>https://www.edilex.fi/lainsaadanto/19980714/</v>
      </c>
      <c r="I29" s="9" t="s">
        <v>211</v>
      </c>
      <c r="J29" s="11">
        <f>SEARCH("/",Taulukko135[[#This Row],[Säädösnro]])</f>
        <v>4</v>
      </c>
      <c r="K29" s="10" t="str">
        <f>LEFT(Taulukko135[[#This Row],[Säädösnro]],Taulukko135[[#This Row],[/]]-1)</f>
        <v>714</v>
      </c>
      <c r="L29" s="11" t="str">
        <f>IF(Taulukko135[[#This Row],[/]]=5,Taulukko135[[#This Row],[juokseva]],IF(Taulukko135[[#This Row],[/]]=4,CONCATENATE("0",Taulukko135[[#This Row],[juokseva]]),IF(Taulukko135[[#This Row],[/]]=3,CONCATENATE("00",Taulukko135[[#This Row],[juokseva]]),IF(Taulukko135[[#This Row],[/]]=2,CONCATENATE("000",Taulukko135[[#This Row],[juokseva]]),"KAAVASSA VIRHE"))))</f>
        <v>0714</v>
      </c>
      <c r="M29" s="11" t="str">
        <f>MID(Taulukko135[[#This Row],[Säädösnro]],Taulukko135[[#This Row],[/]]+1,4)</f>
        <v>1998</v>
      </c>
      <c r="N29" s="6" t="s">
        <v>123</v>
      </c>
      <c r="O29" s="6" t="s">
        <v>212</v>
      </c>
      <c r="P29" s="6"/>
      <c r="Q29" s="6"/>
      <c r="R29" s="15" t="str">
        <f>IFERROR(HYPERLINK(Taulukko135[[#This Row],[URL(asetuksen viitekortti) teksti]]),"")</f>
        <v/>
      </c>
      <c r="S29" s="11" t="e">
        <f>CONCATENATE("https://www.edilex.fi/smur/",Taulukko135[[#This Row],[vuosi asetus]],Taulukko135[[#This Row],[juokseva4nro asetus]],"/")</f>
        <v>#VALUE!</v>
      </c>
      <c r="T29" s="11" t="e">
        <f>SEARCH("/",Taulukko135[[#This Row],[Säädösnro asetus]])</f>
        <v>#VALUE!</v>
      </c>
      <c r="U29" s="14" t="e">
        <f>LEFT(Taulukko135[[#This Row],[Säädösnro asetus]],Taulukko135[[#This Row],[/ asetus]]-1)</f>
        <v>#VALUE!</v>
      </c>
      <c r="V29" s="11" t="e">
        <f>IF(Taulukko135[[#This Row],[/ asetus]]=5,Taulukko135[[#This Row],[juokseva asetus]],IF(Taulukko135[[#This Row],[/ asetus]]=4,CONCATENATE("0",Taulukko135[[#This Row],[juokseva asetus]]),IF(Taulukko135[[#This Row],[/ asetus]]=3,CONCATENATE("00",Taulukko135[[#This Row],[juokseva asetus]]),IF(Taulukko135[[#This Row],[/ asetus]]=2,CONCATENATE("000",Taulukko135[[#This Row],[juokseva asetus]]),"KAAVASSA VIRHE"))))</f>
        <v>#VALUE!</v>
      </c>
      <c r="W29" s="11" t="e">
        <f>MID(Taulukko135[[#This Row],[Säädösnro asetus]],Taulukko135[[#This Row],[/ asetus]]+1,4)</f>
        <v>#VALUE!</v>
      </c>
      <c r="X29" s="12"/>
      <c r="Y29" s="13"/>
    </row>
    <row r="30" spans="1:25" ht="17.25" customHeight="1" x14ac:dyDescent="0.25">
      <c r="A30" s="6" t="s">
        <v>25</v>
      </c>
      <c r="B30" s="6" t="s">
        <v>206</v>
      </c>
      <c r="C30" s="6" t="s">
        <v>213</v>
      </c>
      <c r="D30" s="6" t="s">
        <v>214</v>
      </c>
      <c r="E30" s="6" t="s">
        <v>215</v>
      </c>
      <c r="F30" s="1" t="s">
        <v>184</v>
      </c>
      <c r="G30" s="7" t="str">
        <f>HYPERLINK(Taulukko135[[#This Row],[URL teksti]])</f>
        <v/>
      </c>
      <c r="H30" s="11" t="str">
        <f>IFERROR((CONCATENATE("https://www.edilex.fi/lainsaadanto/",Taulukko135[[#This Row],[vuosi]],Taulukko135[[#This Row],[juokseva4nro]],"/")),"")</f>
        <v/>
      </c>
      <c r="I30" s="9"/>
      <c r="J30" s="11" t="e">
        <f>SEARCH("/",Taulukko135[[#This Row],[Säädösnro]])</f>
        <v>#VALUE!</v>
      </c>
      <c r="K30" s="10" t="e">
        <f>LEFT(Taulukko135[[#This Row],[Säädösnro]],Taulukko135[[#This Row],[/]]-1)</f>
        <v>#VALUE!</v>
      </c>
      <c r="L30" s="11" t="e">
        <f>IF(Taulukko135[[#This Row],[/]]=5,Taulukko135[[#This Row],[juokseva]],IF(Taulukko135[[#This Row],[/]]=4,CONCATENATE("0",Taulukko135[[#This Row],[juokseva]]),IF(Taulukko135[[#This Row],[/]]=3,CONCATENATE("00",Taulukko135[[#This Row],[juokseva]]),IF(Taulukko135[[#This Row],[/]]=2,CONCATENATE("000",Taulukko135[[#This Row],[juokseva]]),"KAAVASSA VIRHE"))))</f>
        <v>#VALUE!</v>
      </c>
      <c r="M30" s="11" t="e">
        <f>MID(Taulukko135[[#This Row],[Säädösnro]],Taulukko135[[#This Row],[/]]+1,4)</f>
        <v>#VALUE!</v>
      </c>
      <c r="N30" s="6"/>
      <c r="O30" s="6"/>
      <c r="P30" s="6" t="s">
        <v>216</v>
      </c>
      <c r="Q30" s="6" t="s">
        <v>217</v>
      </c>
      <c r="R30" s="15" t="str">
        <f>IFERROR(HYPERLINK(Taulukko135[[#This Row],[URL(asetuksen viitekortti) teksti]]),"")</f>
        <v>https://www.edilex.fi/smur/20140416/</v>
      </c>
      <c r="S30" s="11" t="str">
        <f>CONCATENATE("https://www.edilex.fi/smur/",Taulukko135[[#This Row],[vuosi asetus]],Taulukko135[[#This Row],[juokseva4nro asetus]],"/")</f>
        <v>https://www.edilex.fi/smur/20140416/</v>
      </c>
      <c r="T30" s="11">
        <f>SEARCH("/",Taulukko135[[#This Row],[Säädösnro asetus]])</f>
        <v>4</v>
      </c>
      <c r="U30" s="14" t="str">
        <f>LEFT(Taulukko135[[#This Row],[Säädösnro asetus]],Taulukko135[[#This Row],[/ asetus]]-1)</f>
        <v>416</v>
      </c>
      <c r="V30" s="11" t="str">
        <f>IF(Taulukko135[[#This Row],[/ asetus]]=5,Taulukko135[[#This Row],[juokseva asetus]],IF(Taulukko135[[#This Row],[/ asetus]]=4,CONCATENATE("0",Taulukko135[[#This Row],[juokseva asetus]]),IF(Taulukko135[[#This Row],[/ asetus]]=3,CONCATENATE("00",Taulukko135[[#This Row],[juokseva asetus]]),IF(Taulukko135[[#This Row],[/ asetus]]=2,CONCATENATE("000",Taulukko135[[#This Row],[juokseva asetus]]),"KAAVASSA VIRHE"))))</f>
        <v>0416</v>
      </c>
      <c r="W30" s="11" t="str">
        <f>MID(Taulukko135[[#This Row],[Säädösnro asetus]],Taulukko135[[#This Row],[/ asetus]]+1,4)</f>
        <v>2014</v>
      </c>
      <c r="X30" s="12" t="s">
        <v>218</v>
      </c>
      <c r="Y30" s="13" t="s">
        <v>219</v>
      </c>
    </row>
    <row r="31" spans="1:25" ht="17.25" customHeight="1" x14ac:dyDescent="0.25">
      <c r="A31" s="6" t="s">
        <v>25</v>
      </c>
      <c r="B31" s="6" t="s">
        <v>220</v>
      </c>
      <c r="C31" s="6" t="s">
        <v>221</v>
      </c>
      <c r="D31" s="6" t="s">
        <v>222</v>
      </c>
      <c r="E31" s="6" t="s">
        <v>104</v>
      </c>
      <c r="F31" s="1" t="s">
        <v>184</v>
      </c>
      <c r="G31" s="7" t="str">
        <f>HYPERLINK(Taulukko135[[#This Row],[URL teksti]])</f>
        <v/>
      </c>
      <c r="H31" s="11" t="str">
        <f>IFERROR((CONCATENATE("https://www.edilex.fi/lainsaadanto/",Taulukko135[[#This Row],[vuosi]],Taulukko135[[#This Row],[juokseva4nro]],"/")),"")</f>
        <v/>
      </c>
      <c r="I31" s="9"/>
      <c r="J31" s="11" t="e">
        <f>SEARCH("/",Taulukko135[[#This Row],[Säädösnro]])</f>
        <v>#VALUE!</v>
      </c>
      <c r="K31" s="10" t="e">
        <f>LEFT(Taulukko135[[#This Row],[Säädösnro]],Taulukko135[[#This Row],[/]]-1)</f>
        <v>#VALUE!</v>
      </c>
      <c r="L31" s="11" t="e">
        <f>IF(Taulukko135[[#This Row],[/]]=5,Taulukko135[[#This Row],[juokseva]],IF(Taulukko135[[#This Row],[/]]=4,CONCATENATE("0",Taulukko135[[#This Row],[juokseva]]),IF(Taulukko135[[#This Row],[/]]=3,CONCATENATE("00",Taulukko135[[#This Row],[juokseva]]),IF(Taulukko135[[#This Row],[/]]=2,CONCATENATE("000",Taulukko135[[#This Row],[juokseva]]),"KAAVASSA VIRHE"))))</f>
        <v>#VALUE!</v>
      </c>
      <c r="M31" s="11" t="e">
        <f>MID(Taulukko135[[#This Row],[Säädösnro]],Taulukko135[[#This Row],[/]]+1,4)</f>
        <v>#VALUE!</v>
      </c>
      <c r="N31" s="6"/>
      <c r="O31" s="6"/>
      <c r="P31" s="6"/>
      <c r="Q31" s="6"/>
      <c r="R31" s="15" t="str">
        <f>IFERROR(HYPERLINK(Taulukko135[[#This Row],[URL(asetuksen viitekortti) teksti]]),"")</f>
        <v/>
      </c>
      <c r="S31" s="11" t="e">
        <f>CONCATENATE("https://www.edilex.fi/smur/",Taulukko135[[#This Row],[vuosi asetus]],Taulukko135[[#This Row],[juokseva4nro asetus]],"/")</f>
        <v>#VALUE!</v>
      </c>
      <c r="T31" s="11" t="e">
        <f>SEARCH("/",Taulukko135[[#This Row],[Säädösnro asetus]])</f>
        <v>#VALUE!</v>
      </c>
      <c r="U31" s="14" t="e">
        <f>LEFT(Taulukko135[[#This Row],[Säädösnro asetus]],Taulukko135[[#This Row],[/ asetus]]-1)</f>
        <v>#VALUE!</v>
      </c>
      <c r="V31" s="11" t="e">
        <f>IF(Taulukko135[[#This Row],[/ asetus]]=5,Taulukko135[[#This Row],[juokseva asetus]],IF(Taulukko135[[#This Row],[/ asetus]]=4,CONCATENATE("0",Taulukko135[[#This Row],[juokseva asetus]]),IF(Taulukko135[[#This Row],[/ asetus]]=3,CONCATENATE("00",Taulukko135[[#This Row],[juokseva asetus]]),IF(Taulukko135[[#This Row],[/ asetus]]=2,CONCATENATE("000",Taulukko135[[#This Row],[juokseva asetus]]),"KAAVASSA VIRHE"))))</f>
        <v>#VALUE!</v>
      </c>
      <c r="W31" s="11" t="e">
        <f>MID(Taulukko135[[#This Row],[Säädösnro asetus]],Taulukko135[[#This Row],[/ asetus]]+1,4)</f>
        <v>#VALUE!</v>
      </c>
      <c r="X31" s="12"/>
      <c r="Y31" s="13"/>
    </row>
    <row r="32" spans="1:25" ht="17.25" customHeight="1" x14ac:dyDescent="0.25">
      <c r="A32" s="12" t="s">
        <v>25</v>
      </c>
      <c r="B32" s="12" t="s">
        <v>223</v>
      </c>
      <c r="C32" s="12" t="s">
        <v>224</v>
      </c>
      <c r="D32" s="12"/>
      <c r="E32" s="12" t="s">
        <v>28</v>
      </c>
      <c r="F32" s="5" t="s">
        <v>29</v>
      </c>
      <c r="G32" s="7" t="str">
        <f>HYPERLINK(Taulukko135[[#This Row],[URL teksti]])</f>
        <v>https://www.edilex.fi/lainsaadanto/20090661/</v>
      </c>
      <c r="H32" s="11" t="str">
        <f>IFERROR((CONCATENATE("https://www.edilex.fi/lainsaadanto/",Taulukko135[[#This Row],[vuosi]],Taulukko135[[#This Row],[juokseva4nro]],"/")),"")</f>
        <v>https://www.edilex.fi/lainsaadanto/20090661/</v>
      </c>
      <c r="I32" s="9" t="s">
        <v>30</v>
      </c>
      <c r="J32" s="11">
        <f>SEARCH("/",Taulukko135[[#This Row],[Säädösnro]])</f>
        <v>4</v>
      </c>
      <c r="K32" s="10" t="str">
        <f>LEFT(Taulukko135[[#This Row],[Säädösnro]],Taulukko135[[#This Row],[/]]-1)</f>
        <v>661</v>
      </c>
      <c r="L32" s="11" t="str">
        <f>IF(Taulukko135[[#This Row],[/]]=5,Taulukko135[[#This Row],[juokseva]],IF(Taulukko135[[#This Row],[/]]=4,CONCATENATE("0",Taulukko135[[#This Row],[juokseva]]),IF(Taulukko135[[#This Row],[/]]=3,CONCATENATE("00",Taulukko135[[#This Row],[juokseva]]),IF(Taulukko135[[#This Row],[/]]=2,CONCATENATE("000",Taulukko135[[#This Row],[juokseva]]),"KAAVASSA VIRHE"))))</f>
        <v>0661</v>
      </c>
      <c r="M32" s="11" t="str">
        <f>MID(Taulukko135[[#This Row],[Säädösnro]],Taulukko135[[#This Row],[/]]+1,4)</f>
        <v>2009</v>
      </c>
      <c r="N32" s="6" t="s">
        <v>225</v>
      </c>
      <c r="O32" s="6" t="s">
        <v>226</v>
      </c>
      <c r="P32" s="6" t="s">
        <v>33</v>
      </c>
      <c r="Q32" s="6" t="s">
        <v>34</v>
      </c>
      <c r="R32" s="15" t="str">
        <f>IFERROR(HYPERLINK(Taulukko135[[#This Row],[URL(asetuksen viitekortti) teksti]]),"")</f>
        <v>https://www.edilex.fi/smur/20100128/</v>
      </c>
      <c r="S32" s="11" t="str">
        <f>CONCATENATE("https://www.edilex.fi/smur/",Taulukko135[[#This Row],[vuosi asetus]],Taulukko135[[#This Row],[juokseva4nro asetus]],"/")</f>
        <v>https://www.edilex.fi/smur/20100128/</v>
      </c>
      <c r="T32" s="11">
        <f>SEARCH("/",Taulukko135[[#This Row],[Säädösnro asetus]])</f>
        <v>4</v>
      </c>
      <c r="U32" s="14" t="str">
        <f>LEFT(Taulukko135[[#This Row],[Säädösnro asetus]],Taulukko135[[#This Row],[/ asetus]]-1)</f>
        <v>128</v>
      </c>
      <c r="V32" s="11" t="str">
        <f>IF(Taulukko135[[#This Row],[/ asetus]]=5,Taulukko135[[#This Row],[juokseva asetus]],IF(Taulukko135[[#This Row],[/ asetus]]=4,CONCATENATE("0",Taulukko135[[#This Row],[juokseva asetus]]),IF(Taulukko135[[#This Row],[/ asetus]]=3,CONCATENATE("00",Taulukko135[[#This Row],[juokseva asetus]]),IF(Taulukko135[[#This Row],[/ asetus]]=2,CONCATENATE("000",Taulukko135[[#This Row],[juokseva asetus]]),"KAAVASSA VIRHE"))))</f>
        <v>0128</v>
      </c>
      <c r="W32" s="11" t="str">
        <f>MID(Taulukko135[[#This Row],[Säädösnro asetus]],Taulukko135[[#This Row],[/ asetus]]+1,4)</f>
        <v>2010</v>
      </c>
      <c r="X32" s="12" t="s">
        <v>227</v>
      </c>
      <c r="Y32" s="13" t="s">
        <v>228</v>
      </c>
    </row>
    <row r="33" spans="1:25" ht="17.25" customHeight="1" x14ac:dyDescent="0.25">
      <c r="A33" s="6" t="s">
        <v>25</v>
      </c>
      <c r="B33" s="6" t="s">
        <v>107</v>
      </c>
      <c r="C33" s="6" t="s">
        <v>229</v>
      </c>
      <c r="D33" s="6"/>
      <c r="E33" s="6" t="s">
        <v>110</v>
      </c>
      <c r="F33" s="1" t="s">
        <v>111</v>
      </c>
      <c r="G33" s="19" t="str">
        <f>HYPERLINK(Taulukko135[[#This Row],[URL teksti]])</f>
        <v>https://www.edilex.fi/lainsaadanto/20140917/</v>
      </c>
      <c r="H33" s="11" t="str">
        <f>IFERROR((CONCATENATE("https://www.edilex.fi/lainsaadanto/",Taulukko135[[#This Row],[vuosi]],Taulukko135[[#This Row],[juokseva4nro]],"/")),"")</f>
        <v>https://www.edilex.fi/lainsaadanto/20140917/</v>
      </c>
      <c r="I33" s="9" t="s">
        <v>112</v>
      </c>
      <c r="J33" s="11">
        <f>SEARCH("/",Taulukko135[[#This Row],[Säädösnro]])</f>
        <v>4</v>
      </c>
      <c r="K33" s="10" t="str">
        <f>LEFT(Taulukko135[[#This Row],[Säädösnro]],Taulukko135[[#This Row],[/]]-1)</f>
        <v>917</v>
      </c>
      <c r="L33" s="11" t="str">
        <f>IF(Taulukko135[[#This Row],[/]]=5,Taulukko135[[#This Row],[juokseva]],IF(Taulukko135[[#This Row],[/]]=4,CONCATENATE("0",Taulukko135[[#This Row],[juokseva]]),IF(Taulukko135[[#This Row],[/]]=3,CONCATENATE("00",Taulukko135[[#This Row],[juokseva]]),IF(Taulukko135[[#This Row],[/]]=2,CONCATENATE("000",Taulukko135[[#This Row],[juokseva]]),"KAAVASSA VIRHE"))))</f>
        <v>0917</v>
      </c>
      <c r="M33" s="11" t="str">
        <f>MID(Taulukko135[[#This Row],[Säädösnro]],Taulukko135[[#This Row],[/]]+1,4)</f>
        <v>2014</v>
      </c>
      <c r="N33" s="6" t="s">
        <v>230</v>
      </c>
      <c r="O33" s="6" t="s">
        <v>231</v>
      </c>
      <c r="P33" s="6"/>
      <c r="Q33" s="6"/>
      <c r="R33" s="15" t="str">
        <f>IFERROR(HYPERLINK(Taulukko135[[#This Row],[URL(asetuksen viitekortti) teksti]]),"")</f>
        <v/>
      </c>
      <c r="S33" s="11" t="e">
        <f>CONCATENATE("https://www.edilex.fi/smur/",Taulukko135[[#This Row],[vuosi asetus]],Taulukko135[[#This Row],[juokseva4nro asetus]],"/")</f>
        <v>#VALUE!</v>
      </c>
      <c r="T33" s="11" t="e">
        <f>SEARCH("/",Taulukko135[[#This Row],[Säädösnro asetus]])</f>
        <v>#VALUE!</v>
      </c>
      <c r="U33" s="14" t="e">
        <f>LEFT(Taulukko135[[#This Row],[Säädösnro asetus]],Taulukko135[[#This Row],[/ asetus]]-1)</f>
        <v>#VALUE!</v>
      </c>
      <c r="V33" s="11" t="e">
        <f>IF(Taulukko135[[#This Row],[/ asetus]]=5,Taulukko135[[#This Row],[juokseva asetus]],IF(Taulukko135[[#This Row],[/ asetus]]=4,CONCATENATE("0",Taulukko135[[#This Row],[juokseva asetus]]),IF(Taulukko135[[#This Row],[/ asetus]]=3,CONCATENATE("00",Taulukko135[[#This Row],[juokseva asetus]]),IF(Taulukko135[[#This Row],[/ asetus]]=2,CONCATENATE("000",Taulukko135[[#This Row],[juokseva asetus]]),"KAAVASSA VIRHE"))))</f>
        <v>#VALUE!</v>
      </c>
      <c r="W33" s="11" t="e">
        <f>MID(Taulukko135[[#This Row],[Säädösnro asetus]],Taulukko135[[#This Row],[/ asetus]]+1,4)</f>
        <v>#VALUE!</v>
      </c>
      <c r="X33" s="12"/>
      <c r="Y33" s="13"/>
    </row>
    <row r="34" spans="1:25" ht="17.25" customHeight="1" x14ac:dyDescent="0.25">
      <c r="A34" s="12" t="s">
        <v>25</v>
      </c>
      <c r="B34" s="12" t="s">
        <v>223</v>
      </c>
      <c r="C34" s="12" t="s">
        <v>232</v>
      </c>
      <c r="D34" s="12"/>
      <c r="E34" s="12" t="s">
        <v>28</v>
      </c>
      <c r="F34" s="5" t="s">
        <v>29</v>
      </c>
      <c r="G34" s="7" t="str">
        <f>HYPERLINK(Taulukko135[[#This Row],[URL teksti]])</f>
        <v>https://www.edilex.fi/lainsaadanto/20090661/</v>
      </c>
      <c r="H34" s="11" t="str">
        <f>IFERROR((CONCATENATE("https://www.edilex.fi/lainsaadanto/",Taulukko135[[#This Row],[vuosi]],Taulukko135[[#This Row],[juokseva4nro]],"/")),"")</f>
        <v>https://www.edilex.fi/lainsaadanto/20090661/</v>
      </c>
      <c r="I34" s="9" t="s">
        <v>30</v>
      </c>
      <c r="J34" s="11">
        <f>SEARCH("/",Taulukko135[[#This Row],[Säädösnro]])</f>
        <v>4</v>
      </c>
      <c r="K34" s="10" t="str">
        <f>LEFT(Taulukko135[[#This Row],[Säädösnro]],Taulukko135[[#This Row],[/]]-1)</f>
        <v>661</v>
      </c>
      <c r="L34" s="11" t="str">
        <f>IF(Taulukko135[[#This Row],[/]]=5,Taulukko135[[#This Row],[juokseva]],IF(Taulukko135[[#This Row],[/]]=4,CONCATENATE("0",Taulukko135[[#This Row],[juokseva]]),IF(Taulukko135[[#This Row],[/]]=3,CONCATENATE("00",Taulukko135[[#This Row],[juokseva]]),IF(Taulukko135[[#This Row],[/]]=2,CONCATENATE("000",Taulukko135[[#This Row],[juokseva]]),"KAAVASSA VIRHE"))))</f>
        <v>0661</v>
      </c>
      <c r="M34" s="11" t="str">
        <f>MID(Taulukko135[[#This Row],[Säädösnro]],Taulukko135[[#This Row],[/]]+1,4)</f>
        <v>2009</v>
      </c>
      <c r="N34" s="6" t="s">
        <v>157</v>
      </c>
      <c r="O34" s="6" t="s">
        <v>233</v>
      </c>
      <c r="P34" s="6" t="s">
        <v>33</v>
      </c>
      <c r="Q34" s="6" t="s">
        <v>34</v>
      </c>
      <c r="R34" s="15" t="str">
        <f>IFERROR(HYPERLINK(Taulukko135[[#This Row],[URL(asetuksen viitekortti) teksti]]),"")</f>
        <v>https://www.edilex.fi/smur/20100128/</v>
      </c>
      <c r="S34" s="11" t="str">
        <f>CONCATENATE("https://www.edilex.fi/smur/",Taulukko135[[#This Row],[vuosi asetus]],Taulukko135[[#This Row],[juokseva4nro asetus]],"/")</f>
        <v>https://www.edilex.fi/smur/20100128/</v>
      </c>
      <c r="T34" s="11">
        <f>SEARCH("/",Taulukko135[[#This Row],[Säädösnro asetus]])</f>
        <v>4</v>
      </c>
      <c r="U34" s="14" t="str">
        <f>LEFT(Taulukko135[[#This Row],[Säädösnro asetus]],Taulukko135[[#This Row],[/ asetus]]-1)</f>
        <v>128</v>
      </c>
      <c r="V34" s="11" t="str">
        <f>IF(Taulukko135[[#This Row],[/ asetus]]=5,Taulukko135[[#This Row],[juokseva asetus]],IF(Taulukko135[[#This Row],[/ asetus]]=4,CONCATENATE("0",Taulukko135[[#This Row],[juokseva asetus]]),IF(Taulukko135[[#This Row],[/ asetus]]=3,CONCATENATE("00",Taulukko135[[#This Row],[juokseva asetus]]),IF(Taulukko135[[#This Row],[/ asetus]]=2,CONCATENATE("000",Taulukko135[[#This Row],[juokseva asetus]]),"KAAVASSA VIRHE"))))</f>
        <v>0128</v>
      </c>
      <c r="W34" s="11" t="str">
        <f>MID(Taulukko135[[#This Row],[Säädösnro asetus]],Taulukko135[[#This Row],[/ asetus]]+1,4)</f>
        <v>2010</v>
      </c>
      <c r="X34" s="12" t="s">
        <v>234</v>
      </c>
      <c r="Y34" s="13" t="s">
        <v>235</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1</vt:i4>
      </vt:variant>
      <vt:variant>
        <vt:lpstr>Nimetyt alueet</vt:lpstr>
      </vt:variant>
      <vt:variant>
        <vt:i4>2</vt:i4>
      </vt:variant>
    </vt:vector>
  </HeadingPairs>
  <TitlesOfParts>
    <vt:vector size="3" baseType="lpstr">
      <vt:lpstr>Tunnukset</vt:lpstr>
      <vt:lpstr>Tunnukset!O0L3</vt:lpstr>
      <vt:lpstr>Tunnukset!O0L4</vt:lpstr>
    </vt:vector>
  </TitlesOfParts>
  <Company>VIP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Remes Suvi VM</dc:creator>
  <cp:lastModifiedBy>Remes Suvi VM</cp:lastModifiedBy>
  <dcterms:created xsi:type="dcterms:W3CDTF">2017-08-02T06:43:08Z</dcterms:created>
  <dcterms:modified xsi:type="dcterms:W3CDTF">2017-08-02T06:43:32Z</dcterms:modified>
</cp:coreProperties>
</file>